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Giocatletica Esordienti" sheetId="1" r:id="rId1"/>
    <sheet name="Foglio3" sheetId="2" r:id="rId2"/>
  </sheets>
  <definedNames>
    <definedName name="_xlnm._FilterDatabase" localSheetId="0" hidden="1">'Giocatletica Esordienti'!$D$1:$D$145</definedName>
  </definedNames>
  <calcPr fullCalcOnLoad="1"/>
</workbook>
</file>

<file path=xl/sharedStrings.xml><?xml version="1.0" encoding="utf-8"?>
<sst xmlns="http://schemas.openxmlformats.org/spreadsheetml/2006/main" count="315" uniqueCount="156">
  <si>
    <t>TOTALE</t>
  </si>
  <si>
    <t>Risultato</t>
  </si>
  <si>
    <t>Punti</t>
  </si>
  <si>
    <t>BL009   ATHLETIC CLUB BL</t>
  </si>
  <si>
    <t>ESORDIENTI A FEMMINILE</t>
  </si>
  <si>
    <t>LUNGO</t>
  </si>
  <si>
    <t>PERCORSO</t>
  </si>
  <si>
    <t>ESORDIENTI A MASCHILE</t>
  </si>
  <si>
    <t>BL011   BELLUNOATLETICA</t>
  </si>
  <si>
    <t>ESORDIENTI B FEMMINILE</t>
  </si>
  <si>
    <t>ESORDIENTI B MASCHILE</t>
  </si>
  <si>
    <t>31^</t>
  </si>
  <si>
    <t>BL042 POL. VODO DI CADORE</t>
  </si>
  <si>
    <t>BL043  POL. VODO DI CADORE</t>
  </si>
  <si>
    <t>CAPRARO MATTEO</t>
  </si>
  <si>
    <t>BL043 POL. VODO DI CADORE</t>
  </si>
  <si>
    <t>PAIS BECHER ANGELICA</t>
  </si>
  <si>
    <t>PALLINA</t>
  </si>
  <si>
    <t>SALTI CORDA 20"</t>
  </si>
  <si>
    <t>25.16</t>
  </si>
  <si>
    <t>DA PRA CHIARA</t>
  </si>
  <si>
    <t>DE BERNARDO SOPHIA</t>
  </si>
  <si>
    <t>CHIOCCHI ELENA</t>
  </si>
  <si>
    <t>DA CORTA' IRIS</t>
  </si>
  <si>
    <t>SPADA FRANCESCA</t>
  </si>
  <si>
    <t>BL012 ANA ATLETICA FELTRE</t>
  </si>
  <si>
    <t>TORMEN EMILY</t>
  </si>
  <si>
    <t>APPOCHER VITTORIA</t>
  </si>
  <si>
    <t>BL008 LA PIAVE 2000</t>
  </si>
  <si>
    <t>PIANON ANNA</t>
  </si>
  <si>
    <t>TREVISSON ANGELA</t>
  </si>
  <si>
    <t>COLUSSI LEILA</t>
  </si>
  <si>
    <t>LOSSO HELENA</t>
  </si>
  <si>
    <t>BL001 ATLETICA LONGARONE</t>
  </si>
  <si>
    <t>FRADA SARAH</t>
  </si>
  <si>
    <t>CIBIEN GIULIA</t>
  </si>
  <si>
    <t>MARENGON LISA</t>
  </si>
  <si>
    <t>BL044 ATLETICADORE - GIOCALLENA</t>
  </si>
  <si>
    <t>ORI ELISA</t>
  </si>
  <si>
    <t>ZARA BENEDETTA</t>
  </si>
  <si>
    <t>BL011   BELLUNO ATLETICA</t>
  </si>
  <si>
    <t>FRESCURA AGNESE</t>
  </si>
  <si>
    <t>PERCO ERICA</t>
  </si>
  <si>
    <t>BUOGO SILVIA</t>
  </si>
  <si>
    <t>COLUSSI ILARY</t>
  </si>
  <si>
    <t>CHIAPPIN TERESA</t>
  </si>
  <si>
    <t>SAVASTA MIRIAM</t>
  </si>
  <si>
    <t>DE PRATO EVA</t>
  </si>
  <si>
    <t>BELLI MARTA</t>
  </si>
  <si>
    <t>BL025 POL- CAPRIOLI SAN VITO</t>
  </si>
  <si>
    <t>FURLAN CHIARA</t>
  </si>
  <si>
    <t>DE CESARO AURORA</t>
  </si>
  <si>
    <t>MUGA LORENA</t>
  </si>
  <si>
    <t>CAMPISI CHRISTIAN</t>
  </si>
  <si>
    <t>TOPINELLI FILIPPO</t>
  </si>
  <si>
    <t>ARGENTA ALESSIO</t>
  </si>
  <si>
    <t>LUDOVICO MARIO</t>
  </si>
  <si>
    <t>BRISTOT TOMMASO</t>
  </si>
  <si>
    <t>DA ROLD TOMMASO</t>
  </si>
  <si>
    <t>BL041 ASD GS ASTRA</t>
  </si>
  <si>
    <t>COPPE DARIO</t>
  </si>
  <si>
    <t>CASULA LUCA</t>
  </si>
  <si>
    <t>DORIGUZZI FILIPPO</t>
  </si>
  <si>
    <t>DA PRA CRISTIAN</t>
  </si>
  <si>
    <t>MARES FRANCESCO</t>
  </si>
  <si>
    <t>TOME' DANIEL</t>
  </si>
  <si>
    <t>TALAMINI ALESSANDRO</t>
  </si>
  <si>
    <t>BRISTOT ANDREA LUCA</t>
  </si>
  <si>
    <t>TORRIERI VALENTINO</t>
  </si>
  <si>
    <t>BARP ENRICO</t>
  </si>
  <si>
    <t>POLLET ARAN</t>
  </si>
  <si>
    <t>DA PRA LUIGI</t>
  </si>
  <si>
    <t>POLESANA GIACOMO</t>
  </si>
  <si>
    <t>TONELLO TANCREDI</t>
  </si>
  <si>
    <t>NEGRELLO PIETRO</t>
  </si>
  <si>
    <t>BEZ PAOLO</t>
  </si>
  <si>
    <t>PICCIN SIMONE</t>
  </si>
  <si>
    <t>GANZ DAVIDE</t>
  </si>
  <si>
    <t>DE CIAN MATTEO</t>
  </si>
  <si>
    <t>RENTO FRANCESCO</t>
  </si>
  <si>
    <t>DE MARCO MASSIMO</t>
  </si>
  <si>
    <t>SACCHET GABRIELE</t>
  </si>
  <si>
    <t>MOGNOL FRANCESCO</t>
  </si>
  <si>
    <t>TREMONTI MAURIZIO</t>
  </si>
  <si>
    <t>DE MONTE LUCA</t>
  </si>
  <si>
    <t>DE BONA GIACOMO</t>
  </si>
  <si>
    <t>BUOGO MATTEO</t>
  </si>
  <si>
    <t>SPECIA OSCAR</t>
  </si>
  <si>
    <t>MOHAMED NOVAMI</t>
  </si>
  <si>
    <t>MARIO ANDREA</t>
  </si>
  <si>
    <t>ZAMBITO MARSALA DAVIDE</t>
  </si>
  <si>
    <t>DA PRA MARIO GIACOMO</t>
  </si>
  <si>
    <t>BRIDA TOMMASO</t>
  </si>
  <si>
    <t>PANIZ GIOELE</t>
  </si>
  <si>
    <t>PIAZZA ELIA</t>
  </si>
  <si>
    <t>SCANDUZZI ALEXANDR</t>
  </si>
  <si>
    <t>SELIMI GIULIO</t>
  </si>
  <si>
    <t>STREMIZ JURI</t>
  </si>
  <si>
    <t>MUGA SAMUEL</t>
  </si>
  <si>
    <t>MAZZOCCO SIMONE</t>
  </si>
  <si>
    <t>SAVIANE NICOLO'</t>
  </si>
  <si>
    <t>TURCATO MATTEO</t>
  </si>
  <si>
    <t>VALACCHI MARTIN</t>
  </si>
  <si>
    <t>VESCOVO MARTINA</t>
  </si>
  <si>
    <t>COPPE ANGELA</t>
  </si>
  <si>
    <t>ZANELLA ANDREA MARIA</t>
  </si>
  <si>
    <t>FRESCURA MAIA</t>
  </si>
  <si>
    <t>MENDUTO M. FRANCESCA</t>
  </si>
  <si>
    <t>BL025 POL. CAPRIOLI SAN VITO</t>
  </si>
  <si>
    <t>DALLA SANTA SARA</t>
  </si>
  <si>
    <t>PIVIROTTO AURORA</t>
  </si>
  <si>
    <t>SARTORELLI LUCIA</t>
  </si>
  <si>
    <t>ZANIVAN SOFIA</t>
  </si>
  <si>
    <t>DE FILIPPO GINEVRA</t>
  </si>
  <si>
    <t>BERTAGNIN LARA</t>
  </si>
  <si>
    <t>DALLA PIAZZA TERESA</t>
  </si>
  <si>
    <t>LAZZARETTO LINDA</t>
  </si>
  <si>
    <t>CASSOL LUDOVICA</t>
  </si>
  <si>
    <t>ZANDEGIACOMO MARIANNA</t>
  </si>
  <si>
    <t>CABRAS MARTINA</t>
  </si>
  <si>
    <t>FUNDONE SABRINA</t>
  </si>
  <si>
    <t>ROMANO ANASTASIA</t>
  </si>
  <si>
    <t>OLIVOTTO JULIA</t>
  </si>
  <si>
    <t>TOFFOLI ANASTASIA</t>
  </si>
  <si>
    <t>SERAFIN VITTORIA</t>
  </si>
  <si>
    <t>BELLI CHIARA</t>
  </si>
  <si>
    <t>DEL FAVERO GIULIA</t>
  </si>
  <si>
    <t>LARCHER ELENA</t>
  </si>
  <si>
    <t>OLIVOTTO FRANCESCO</t>
  </si>
  <si>
    <t>COLLAVO MARCO</t>
  </si>
  <si>
    <t>SALVADEGO NICOLA</t>
  </si>
  <si>
    <t>DORIGUZZI B. DAVIDE</t>
  </si>
  <si>
    <t>CANTON MARCO</t>
  </si>
  <si>
    <t>D'INCA LEVIS MATTEO</t>
  </si>
  <si>
    <t>SERAFINI RICCARDO</t>
  </si>
  <si>
    <t>FLORIDIA ENRICO</t>
  </si>
  <si>
    <t>BALDISSERI PIETRO</t>
  </si>
  <si>
    <t>DE MONTE MARCO</t>
  </si>
  <si>
    <t>SMEDILE FEDERICO</t>
  </si>
  <si>
    <t>PUTTON RUDY</t>
  </si>
  <si>
    <t>VECELLIO DM CRISTIAN</t>
  </si>
  <si>
    <t>DA ROLD THOMAS</t>
  </si>
  <si>
    <t>MOHAMED MATOUSSI</t>
  </si>
  <si>
    <t>BOSCAIN DAVIDE</t>
  </si>
  <si>
    <t>tessera csi</t>
  </si>
  <si>
    <t>BL044  A.S.POZZALE</t>
  </si>
  <si>
    <t>BL009   G.S.CASTIONESE</t>
  </si>
  <si>
    <t>AT-03202518</t>
  </si>
  <si>
    <t>AT-03201373</t>
  </si>
  <si>
    <t>Vallesella - 30/04/2016 Organizzazione: Atleticadore - Giocallena ASD-FIDAL -CSI BELLUNO</t>
  </si>
  <si>
    <t>BL008 POL.S.GIUSTINA</t>
  </si>
  <si>
    <t>BL008   POL.S.GIUSTINA</t>
  </si>
  <si>
    <t>RITI EDUARDO DENIS</t>
  </si>
  <si>
    <t>BL008  POL.S.GIUSTINA</t>
  </si>
  <si>
    <t>IBRAMI FARIS</t>
  </si>
  <si>
    <t>CLASSIFICHE -34 ATLETIGARA CSI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</si>
</sst>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0;[Red]0"/>
    <numFmt numFmtId="196" formatCode="0.000"/>
  </numFmts>
  <fonts count="48">
    <font>
      <sz val="10"/>
      <name val="Arial"/>
      <family val="0"/>
    </font>
    <font>
      <sz val="16"/>
      <name val="Comic Sans MS"/>
      <family val="4"/>
    </font>
    <font>
      <sz val="1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2" fontId="3" fillId="33" borderId="1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center"/>
    </xf>
    <xf numFmtId="190" fontId="3" fillId="33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90" fontId="3" fillId="33" borderId="2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28575</xdr:rowOff>
    </xdr:from>
    <xdr:to>
      <xdr:col>19</xdr:col>
      <xdr:colOff>171450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857250" y="190500"/>
          <a:ext cx="87725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GIOCATLETICA ESORDIENTI 2016- 1° Prova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45"/>
  <sheetViews>
    <sheetView tabSelected="1" workbookViewId="0" topLeftCell="A1">
      <selection activeCell="A7" sqref="A7:S8"/>
    </sheetView>
  </sheetViews>
  <sheetFormatPr defaultColWidth="9.140625" defaultRowHeight="12.75"/>
  <cols>
    <col min="1" max="1" width="4.57421875" style="40" customWidth="1"/>
    <col min="2" max="2" width="23.28125" style="21" customWidth="1"/>
    <col min="3" max="3" width="7.8515625" style="23" customWidth="1"/>
    <col min="4" max="4" width="32.00390625" style="21" bestFit="1" customWidth="1"/>
    <col min="5" max="5" width="8.28125" style="23" customWidth="1"/>
    <col min="6" max="6" width="5.7109375" style="23" customWidth="1"/>
    <col min="7" max="7" width="9.00390625" style="23" customWidth="1"/>
    <col min="8" max="8" width="5.7109375" style="23" customWidth="1"/>
    <col min="9" max="9" width="9.7109375" style="23" customWidth="1"/>
    <col min="10" max="10" width="5.7109375" style="23" customWidth="1"/>
    <col min="11" max="11" width="7.7109375" style="23" customWidth="1"/>
    <col min="12" max="12" width="8.8515625" style="23" customWidth="1"/>
    <col min="13" max="13" width="7.7109375" style="23" customWidth="1"/>
    <col min="14" max="14" width="5.7109375" style="23" customWidth="1"/>
    <col min="15" max="19" width="5.7109375" style="23" hidden="1" customWidth="1"/>
    <col min="20" max="20" width="7.7109375" style="21" bestFit="1" customWidth="1"/>
    <col min="21" max="21" width="11.8515625" style="21" customWidth="1"/>
    <col min="22" max="93" width="9.140625" style="21" customWidth="1"/>
    <col min="94" max="16384" width="9.140625" style="1" customWidth="1"/>
  </cols>
  <sheetData>
    <row r="1" ht="12.75">
      <c r="C1" s="23" t="s">
        <v>11</v>
      </c>
    </row>
    <row r="4" ht="22.5">
      <c r="B4" s="41" t="s">
        <v>149</v>
      </c>
    </row>
    <row r="7" spans="1:19" ht="12.75" customHeight="1">
      <c r="A7" s="65" t="s">
        <v>155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93" s="2" customFormat="1" ht="15" customHeight="1" thickBo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</row>
    <row r="9" spans="1:21" ht="12.75">
      <c r="A9" s="66" t="s">
        <v>4</v>
      </c>
      <c r="B9" s="67"/>
      <c r="C9" s="67"/>
      <c r="D9" s="67"/>
      <c r="E9" s="64">
        <v>50</v>
      </c>
      <c r="F9" s="64"/>
      <c r="G9" s="64" t="s">
        <v>5</v>
      </c>
      <c r="H9" s="64"/>
      <c r="I9" s="64" t="s">
        <v>17</v>
      </c>
      <c r="J9" s="64"/>
      <c r="K9" s="71" t="s">
        <v>18</v>
      </c>
      <c r="L9" s="72"/>
      <c r="M9" s="64" t="s">
        <v>6</v>
      </c>
      <c r="N9" s="64"/>
      <c r="O9" s="36"/>
      <c r="P9" s="36"/>
      <c r="Q9" s="36"/>
      <c r="R9" s="36"/>
      <c r="S9" s="36"/>
      <c r="T9" s="42" t="s">
        <v>0</v>
      </c>
      <c r="U9" s="43" t="s">
        <v>144</v>
      </c>
    </row>
    <row r="10" spans="1:93" s="3" customFormat="1" ht="12.75">
      <c r="A10" s="68"/>
      <c r="B10" s="69"/>
      <c r="C10" s="69"/>
      <c r="D10" s="69"/>
      <c r="E10" s="4" t="s">
        <v>1</v>
      </c>
      <c r="F10" s="4" t="s">
        <v>2</v>
      </c>
      <c r="G10" s="4" t="s">
        <v>1</v>
      </c>
      <c r="H10" s="4" t="s">
        <v>2</v>
      </c>
      <c r="I10" s="4" t="s">
        <v>1</v>
      </c>
      <c r="J10" s="4" t="s">
        <v>2</v>
      </c>
      <c r="K10" s="4" t="s">
        <v>1</v>
      </c>
      <c r="L10" s="4" t="s">
        <v>2</v>
      </c>
      <c r="M10" s="4" t="s">
        <v>1</v>
      </c>
      <c r="N10" s="4" t="s">
        <v>2</v>
      </c>
      <c r="O10" s="4"/>
      <c r="P10" s="4"/>
      <c r="Q10" s="4"/>
      <c r="R10" s="4"/>
      <c r="S10" s="4"/>
      <c r="T10" s="37" t="s">
        <v>2</v>
      </c>
      <c r="U10" s="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</row>
    <row r="11" spans="1:21" ht="15">
      <c r="A11" s="15">
        <v>1</v>
      </c>
      <c r="B11" s="16" t="s">
        <v>16</v>
      </c>
      <c r="C11" s="4">
        <v>2006</v>
      </c>
      <c r="D11" s="18" t="s">
        <v>37</v>
      </c>
      <c r="E11" s="19">
        <v>8.5</v>
      </c>
      <c r="F11" s="4">
        <v>13</v>
      </c>
      <c r="G11" s="17">
        <v>3.63</v>
      </c>
      <c r="H11" s="4">
        <v>16</v>
      </c>
      <c r="I11" s="17">
        <v>13.6</v>
      </c>
      <c r="J11" s="4">
        <v>6</v>
      </c>
      <c r="K11" s="20">
        <v>54</v>
      </c>
      <c r="L11" s="4">
        <v>20</v>
      </c>
      <c r="M11" s="17" t="s">
        <v>19</v>
      </c>
      <c r="N11" s="4">
        <v>20</v>
      </c>
      <c r="O11" s="4">
        <f aca="true" t="shared" si="0" ref="O11:O34">F11</f>
        <v>13</v>
      </c>
      <c r="P11" s="4">
        <f aca="true" t="shared" si="1" ref="P11:P34">H11</f>
        <v>16</v>
      </c>
      <c r="Q11" s="4">
        <f aca="true" t="shared" si="2" ref="Q11:Q34">J11</f>
        <v>6</v>
      </c>
      <c r="R11" s="4">
        <f aca="true" t="shared" si="3" ref="R11:R34">L11</f>
        <v>20</v>
      </c>
      <c r="S11" s="4">
        <f aca="true" t="shared" si="4" ref="S11:S34">N11</f>
        <v>20</v>
      </c>
      <c r="T11" s="38">
        <f aca="true" t="shared" si="5" ref="T11:T34">SUM(LARGE(O11:S11,1)+LARGE(O11:S11,2)+LARGE(O11:S11,3))</f>
        <v>56</v>
      </c>
      <c r="U11" s="73" t="str">
        <f>"03201287"</f>
        <v>03201287</v>
      </c>
    </row>
    <row r="12" spans="1:21" ht="15">
      <c r="A12" s="15">
        <f>A11+1</f>
        <v>2</v>
      </c>
      <c r="B12" s="16" t="s">
        <v>20</v>
      </c>
      <c r="C12" s="4">
        <v>2006</v>
      </c>
      <c r="D12" s="18" t="s">
        <v>37</v>
      </c>
      <c r="E12" s="19">
        <v>8.8</v>
      </c>
      <c r="F12" s="4">
        <v>10</v>
      </c>
      <c r="G12" s="17">
        <v>3.58</v>
      </c>
      <c r="H12" s="4">
        <v>15</v>
      </c>
      <c r="I12" s="17">
        <v>15.5</v>
      </c>
      <c r="J12" s="4">
        <v>7</v>
      </c>
      <c r="K12" s="20">
        <v>52</v>
      </c>
      <c r="L12" s="4">
        <v>20</v>
      </c>
      <c r="M12" s="17">
        <v>25.87</v>
      </c>
      <c r="N12" s="4">
        <v>19</v>
      </c>
      <c r="O12" s="4">
        <f t="shared" si="0"/>
        <v>10</v>
      </c>
      <c r="P12" s="4">
        <f t="shared" si="1"/>
        <v>15</v>
      </c>
      <c r="Q12" s="4">
        <f t="shared" si="2"/>
        <v>7</v>
      </c>
      <c r="R12" s="4">
        <f t="shared" si="3"/>
        <v>20</v>
      </c>
      <c r="S12" s="4">
        <f t="shared" si="4"/>
        <v>19</v>
      </c>
      <c r="T12" s="38">
        <f t="shared" si="5"/>
        <v>54</v>
      </c>
      <c r="U12" s="73" t="str">
        <f>"03201279"</f>
        <v>03201279</v>
      </c>
    </row>
    <row r="13" spans="1:21" ht="12.75">
      <c r="A13" s="15">
        <f>A12+1</f>
        <v>3</v>
      </c>
      <c r="B13" s="16" t="s">
        <v>21</v>
      </c>
      <c r="C13" s="4">
        <v>2005</v>
      </c>
      <c r="D13" s="18" t="s">
        <v>37</v>
      </c>
      <c r="E13" s="19">
        <v>8</v>
      </c>
      <c r="F13" s="4">
        <v>17</v>
      </c>
      <c r="G13" s="17">
        <v>3.85</v>
      </c>
      <c r="H13" s="4">
        <v>17</v>
      </c>
      <c r="I13" s="17">
        <v>10.81</v>
      </c>
      <c r="J13" s="4">
        <v>4</v>
      </c>
      <c r="K13" s="20">
        <v>34</v>
      </c>
      <c r="L13" s="4">
        <v>17</v>
      </c>
      <c r="M13" s="17">
        <v>27.91</v>
      </c>
      <c r="N13" s="4">
        <v>14</v>
      </c>
      <c r="O13" s="4">
        <f t="shared" si="0"/>
        <v>17</v>
      </c>
      <c r="P13" s="4">
        <f t="shared" si="1"/>
        <v>17</v>
      </c>
      <c r="Q13" s="4">
        <f t="shared" si="2"/>
        <v>4</v>
      </c>
      <c r="R13" s="4">
        <f t="shared" si="3"/>
        <v>17</v>
      </c>
      <c r="S13" s="4">
        <f t="shared" si="4"/>
        <v>14</v>
      </c>
      <c r="T13" s="38">
        <f t="shared" si="5"/>
        <v>51</v>
      </c>
      <c r="U13" s="16"/>
    </row>
    <row r="14" spans="1:21" ht="12.75">
      <c r="A14" s="15">
        <v>4</v>
      </c>
      <c r="B14" s="16" t="s">
        <v>22</v>
      </c>
      <c r="C14" s="4">
        <v>2006</v>
      </c>
      <c r="D14" s="18" t="s">
        <v>145</v>
      </c>
      <c r="E14" s="19">
        <v>8.6</v>
      </c>
      <c r="F14" s="4">
        <v>12</v>
      </c>
      <c r="G14" s="17">
        <v>3.65</v>
      </c>
      <c r="H14" s="4">
        <v>16</v>
      </c>
      <c r="I14" s="17">
        <v>19.29</v>
      </c>
      <c r="J14" s="4">
        <v>10</v>
      </c>
      <c r="K14" s="20">
        <v>31</v>
      </c>
      <c r="L14" s="4">
        <v>15</v>
      </c>
      <c r="M14" s="17">
        <v>23.77</v>
      </c>
      <c r="N14" s="4">
        <v>20</v>
      </c>
      <c r="O14" s="4">
        <f t="shared" si="0"/>
        <v>12</v>
      </c>
      <c r="P14" s="4">
        <f t="shared" si="1"/>
        <v>16</v>
      </c>
      <c r="Q14" s="4">
        <f t="shared" si="2"/>
        <v>10</v>
      </c>
      <c r="R14" s="4">
        <f t="shared" si="3"/>
        <v>15</v>
      </c>
      <c r="S14" s="4">
        <f t="shared" si="4"/>
        <v>20</v>
      </c>
      <c r="T14" s="38">
        <f t="shared" si="5"/>
        <v>51</v>
      </c>
      <c r="U14" s="74" t="str">
        <f>"03201036"</f>
        <v>03201036</v>
      </c>
    </row>
    <row r="15" spans="1:93" s="14" customFormat="1" ht="12.75">
      <c r="A15" s="15">
        <v>5</v>
      </c>
      <c r="B15" s="16" t="s">
        <v>23</v>
      </c>
      <c r="C15" s="4">
        <v>2006</v>
      </c>
      <c r="D15" s="18" t="s">
        <v>145</v>
      </c>
      <c r="E15" s="19">
        <v>8.8</v>
      </c>
      <c r="F15" s="4">
        <v>10</v>
      </c>
      <c r="G15" s="17">
        <v>3.3</v>
      </c>
      <c r="H15" s="4">
        <v>13</v>
      </c>
      <c r="I15" s="17">
        <v>18.83</v>
      </c>
      <c r="J15" s="4">
        <v>10</v>
      </c>
      <c r="K15" s="20">
        <v>39</v>
      </c>
      <c r="L15" s="4">
        <v>19</v>
      </c>
      <c r="M15" s="17">
        <v>26.48</v>
      </c>
      <c r="N15" s="4">
        <v>18</v>
      </c>
      <c r="O15" s="4">
        <f t="shared" si="0"/>
        <v>10</v>
      </c>
      <c r="P15" s="4">
        <f t="shared" si="1"/>
        <v>13</v>
      </c>
      <c r="Q15" s="4">
        <f t="shared" si="2"/>
        <v>10</v>
      </c>
      <c r="R15" s="4">
        <f t="shared" si="3"/>
        <v>19</v>
      </c>
      <c r="S15" s="4">
        <f t="shared" si="4"/>
        <v>18</v>
      </c>
      <c r="T15" s="38">
        <f t="shared" si="5"/>
        <v>50</v>
      </c>
      <c r="U15" s="74" t="str">
        <f>"03200975"</f>
        <v>03200975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</row>
    <row r="16" spans="1:21" ht="12.75">
      <c r="A16" s="15">
        <f>A15+1</f>
        <v>6</v>
      </c>
      <c r="B16" s="16" t="s">
        <v>24</v>
      </c>
      <c r="C16" s="4">
        <v>2005</v>
      </c>
      <c r="D16" s="16" t="s">
        <v>25</v>
      </c>
      <c r="E16" s="19">
        <v>8.3</v>
      </c>
      <c r="F16" s="4">
        <v>15</v>
      </c>
      <c r="G16" s="17">
        <v>3.29</v>
      </c>
      <c r="H16" s="4">
        <v>12</v>
      </c>
      <c r="I16" s="17">
        <v>14.62</v>
      </c>
      <c r="J16" s="4">
        <v>7</v>
      </c>
      <c r="K16" s="20">
        <v>34</v>
      </c>
      <c r="L16" s="4">
        <v>17</v>
      </c>
      <c r="M16" s="17">
        <v>27.8</v>
      </c>
      <c r="N16" s="4">
        <v>16</v>
      </c>
      <c r="O16" s="4">
        <f t="shared" si="0"/>
        <v>15</v>
      </c>
      <c r="P16" s="4">
        <f t="shared" si="1"/>
        <v>12</v>
      </c>
      <c r="Q16" s="4">
        <f t="shared" si="2"/>
        <v>7</v>
      </c>
      <c r="R16" s="4">
        <f t="shared" si="3"/>
        <v>17</v>
      </c>
      <c r="S16" s="4">
        <f t="shared" si="4"/>
        <v>16</v>
      </c>
      <c r="T16" s="38">
        <f t="shared" si="5"/>
        <v>48</v>
      </c>
      <c r="U16" s="16"/>
    </row>
    <row r="17" spans="1:21" ht="12.75">
      <c r="A17" s="15">
        <f>A16+1</f>
        <v>7</v>
      </c>
      <c r="B17" s="16" t="s">
        <v>26</v>
      </c>
      <c r="C17" s="4">
        <v>2005</v>
      </c>
      <c r="D17" s="8" t="s">
        <v>12</v>
      </c>
      <c r="E17" s="19">
        <v>8.3</v>
      </c>
      <c r="F17" s="4">
        <v>15</v>
      </c>
      <c r="G17" s="17">
        <v>3.55</v>
      </c>
      <c r="H17" s="4">
        <v>15</v>
      </c>
      <c r="I17" s="17">
        <v>15.45</v>
      </c>
      <c r="J17" s="4">
        <v>7</v>
      </c>
      <c r="K17" s="20">
        <v>32</v>
      </c>
      <c r="L17" s="4">
        <v>16</v>
      </c>
      <c r="M17" s="17">
        <v>27.63</v>
      </c>
      <c r="N17" s="4">
        <v>16</v>
      </c>
      <c r="O17" s="4">
        <f t="shared" si="0"/>
        <v>15</v>
      </c>
      <c r="P17" s="4">
        <f t="shared" si="1"/>
        <v>15</v>
      </c>
      <c r="Q17" s="4">
        <f t="shared" si="2"/>
        <v>7</v>
      </c>
      <c r="R17" s="4">
        <f t="shared" si="3"/>
        <v>16</v>
      </c>
      <c r="S17" s="4">
        <f t="shared" si="4"/>
        <v>16</v>
      </c>
      <c r="T17" s="38">
        <f t="shared" si="5"/>
        <v>47</v>
      </c>
      <c r="U17" t="s">
        <v>147</v>
      </c>
    </row>
    <row r="18" spans="1:21" ht="12.75">
      <c r="A18" s="15">
        <f>A17+1</f>
        <v>8</v>
      </c>
      <c r="B18" s="16" t="s">
        <v>27</v>
      </c>
      <c r="C18" s="4">
        <v>2006</v>
      </c>
      <c r="D18" s="16" t="s">
        <v>150</v>
      </c>
      <c r="E18" s="19">
        <v>8.5</v>
      </c>
      <c r="F18" s="4">
        <v>13</v>
      </c>
      <c r="G18" s="17">
        <v>3.6</v>
      </c>
      <c r="H18" s="4">
        <v>14</v>
      </c>
      <c r="I18" s="17">
        <v>19.9</v>
      </c>
      <c r="J18" s="4">
        <v>11</v>
      </c>
      <c r="K18" s="20">
        <v>30</v>
      </c>
      <c r="L18" s="4">
        <v>15</v>
      </c>
      <c r="M18" s="17">
        <v>26.8</v>
      </c>
      <c r="N18" s="4">
        <v>18</v>
      </c>
      <c r="O18" s="4">
        <f t="shared" si="0"/>
        <v>13</v>
      </c>
      <c r="P18" s="4">
        <f t="shared" si="1"/>
        <v>14</v>
      </c>
      <c r="Q18" s="4">
        <f t="shared" si="2"/>
        <v>11</v>
      </c>
      <c r="R18" s="4">
        <f t="shared" si="3"/>
        <v>15</v>
      </c>
      <c r="S18" s="4">
        <f t="shared" si="4"/>
        <v>18</v>
      </c>
      <c r="T18" s="38">
        <f t="shared" si="5"/>
        <v>47</v>
      </c>
      <c r="U18" s="74" t="str">
        <f>"03201232"</f>
        <v>03201232</v>
      </c>
    </row>
    <row r="19" spans="1:21" ht="12.75">
      <c r="A19" s="15">
        <f>A18+1</f>
        <v>9</v>
      </c>
      <c r="B19" s="16" t="s">
        <v>29</v>
      </c>
      <c r="C19" s="4">
        <v>2005</v>
      </c>
      <c r="D19" s="8" t="s">
        <v>3</v>
      </c>
      <c r="E19" s="19">
        <v>9.3</v>
      </c>
      <c r="F19" s="4">
        <v>6</v>
      </c>
      <c r="G19" s="17">
        <v>3.44</v>
      </c>
      <c r="H19" s="4">
        <v>14</v>
      </c>
      <c r="I19" s="17">
        <v>18.58</v>
      </c>
      <c r="J19" s="4">
        <v>10</v>
      </c>
      <c r="K19" s="20">
        <v>35</v>
      </c>
      <c r="L19" s="4">
        <v>17</v>
      </c>
      <c r="M19" s="17">
        <v>28.02</v>
      </c>
      <c r="N19" s="4">
        <v>14</v>
      </c>
      <c r="O19" s="4">
        <f t="shared" si="0"/>
        <v>6</v>
      </c>
      <c r="P19" s="4">
        <f t="shared" si="1"/>
        <v>14</v>
      </c>
      <c r="Q19" s="4">
        <f t="shared" si="2"/>
        <v>10</v>
      </c>
      <c r="R19" s="4">
        <f t="shared" si="3"/>
        <v>17</v>
      </c>
      <c r="S19" s="4">
        <f t="shared" si="4"/>
        <v>14</v>
      </c>
      <c r="T19" s="38">
        <f t="shared" si="5"/>
        <v>45</v>
      </c>
      <c r="U19" s="16"/>
    </row>
    <row r="20" spans="1:21" ht="12.75">
      <c r="A20" s="15">
        <f>A19+1</f>
        <v>10</v>
      </c>
      <c r="B20" s="16" t="s">
        <v>30</v>
      </c>
      <c r="C20" s="4">
        <v>2005</v>
      </c>
      <c r="D20" s="18" t="s">
        <v>40</v>
      </c>
      <c r="E20" s="19">
        <v>8.5</v>
      </c>
      <c r="F20" s="4">
        <v>13</v>
      </c>
      <c r="G20" s="17">
        <v>2.81</v>
      </c>
      <c r="H20" s="4">
        <v>8</v>
      </c>
      <c r="I20" s="17">
        <v>17.92</v>
      </c>
      <c r="J20" s="4">
        <v>9</v>
      </c>
      <c r="K20" s="20">
        <v>30</v>
      </c>
      <c r="L20" s="4">
        <v>15</v>
      </c>
      <c r="M20" s="17">
        <v>27.12</v>
      </c>
      <c r="N20" s="4">
        <v>17</v>
      </c>
      <c r="O20" s="4">
        <f t="shared" si="0"/>
        <v>13</v>
      </c>
      <c r="P20" s="4">
        <f t="shared" si="1"/>
        <v>8</v>
      </c>
      <c r="Q20" s="4">
        <f t="shared" si="2"/>
        <v>9</v>
      </c>
      <c r="R20" s="4">
        <f t="shared" si="3"/>
        <v>15</v>
      </c>
      <c r="S20" s="4">
        <f t="shared" si="4"/>
        <v>17</v>
      </c>
      <c r="T20" s="38">
        <f t="shared" si="5"/>
        <v>45</v>
      </c>
      <c r="U20" s="74" t="str">
        <f>"03201547"</f>
        <v>03201547</v>
      </c>
    </row>
    <row r="21" spans="1:21" ht="12.75">
      <c r="A21" s="15">
        <v>11</v>
      </c>
      <c r="B21" s="16" t="s">
        <v>31</v>
      </c>
      <c r="C21" s="4">
        <v>2006</v>
      </c>
      <c r="D21" s="16" t="s">
        <v>25</v>
      </c>
      <c r="E21" s="19">
        <v>8.9</v>
      </c>
      <c r="F21" s="4">
        <v>9</v>
      </c>
      <c r="G21" s="17">
        <v>2.79</v>
      </c>
      <c r="H21" s="4">
        <v>7</v>
      </c>
      <c r="I21" s="17">
        <v>18.7</v>
      </c>
      <c r="J21" s="4">
        <v>10</v>
      </c>
      <c r="K21" s="20">
        <v>44</v>
      </c>
      <c r="L21" s="4">
        <v>20</v>
      </c>
      <c r="M21" s="17">
        <v>27.82</v>
      </c>
      <c r="N21" s="4">
        <v>15</v>
      </c>
      <c r="O21" s="4">
        <f t="shared" si="0"/>
        <v>9</v>
      </c>
      <c r="P21" s="4">
        <f t="shared" si="1"/>
        <v>7</v>
      </c>
      <c r="Q21" s="4">
        <f t="shared" si="2"/>
        <v>10</v>
      </c>
      <c r="R21" s="4">
        <f t="shared" si="3"/>
        <v>20</v>
      </c>
      <c r="S21" s="4">
        <f t="shared" si="4"/>
        <v>15</v>
      </c>
      <c r="T21" s="38">
        <f t="shared" si="5"/>
        <v>45</v>
      </c>
      <c r="U21" s="16"/>
    </row>
    <row r="22" spans="1:21" ht="12.75">
      <c r="A22" s="15">
        <v>12</v>
      </c>
      <c r="B22" s="16" t="s">
        <v>32</v>
      </c>
      <c r="C22" s="4">
        <v>2005</v>
      </c>
      <c r="D22" s="16" t="s">
        <v>33</v>
      </c>
      <c r="E22" s="19">
        <v>8.8</v>
      </c>
      <c r="F22" s="4">
        <v>10</v>
      </c>
      <c r="G22" s="17">
        <v>3.12</v>
      </c>
      <c r="H22" s="4">
        <v>11</v>
      </c>
      <c r="I22" s="17">
        <v>14.65</v>
      </c>
      <c r="J22" s="4">
        <v>7</v>
      </c>
      <c r="K22" s="20">
        <v>29</v>
      </c>
      <c r="L22" s="4">
        <v>14</v>
      </c>
      <c r="M22" s="17">
        <v>26.31</v>
      </c>
      <c r="N22" s="4">
        <v>19</v>
      </c>
      <c r="O22" s="4">
        <f t="shared" si="0"/>
        <v>10</v>
      </c>
      <c r="P22" s="4">
        <f t="shared" si="1"/>
        <v>11</v>
      </c>
      <c r="Q22" s="4">
        <f t="shared" si="2"/>
        <v>7</v>
      </c>
      <c r="R22" s="4">
        <f t="shared" si="3"/>
        <v>14</v>
      </c>
      <c r="S22" s="4">
        <f t="shared" si="4"/>
        <v>19</v>
      </c>
      <c r="T22" s="38">
        <f t="shared" si="5"/>
        <v>44</v>
      </c>
      <c r="U22" s="16"/>
    </row>
    <row r="23" spans="1:93" s="14" customFormat="1" ht="12.75">
      <c r="A23" s="15">
        <f>A22+1</f>
        <v>13</v>
      </c>
      <c r="B23" s="16" t="s">
        <v>34</v>
      </c>
      <c r="C23" s="4">
        <v>2006</v>
      </c>
      <c r="D23" s="16" t="s">
        <v>150</v>
      </c>
      <c r="E23" s="19">
        <v>8.5</v>
      </c>
      <c r="F23" s="4">
        <v>12</v>
      </c>
      <c r="G23" s="17">
        <v>3.34</v>
      </c>
      <c r="H23" s="4">
        <v>13</v>
      </c>
      <c r="I23" s="17">
        <v>16.636</v>
      </c>
      <c r="J23" s="4">
        <v>8</v>
      </c>
      <c r="K23" s="20">
        <v>30</v>
      </c>
      <c r="L23" s="4">
        <v>15</v>
      </c>
      <c r="M23" s="17">
        <v>27.83</v>
      </c>
      <c r="N23" s="4">
        <v>15</v>
      </c>
      <c r="O23" s="4">
        <f t="shared" si="0"/>
        <v>12</v>
      </c>
      <c r="P23" s="4">
        <f t="shared" si="1"/>
        <v>13</v>
      </c>
      <c r="Q23" s="4">
        <f t="shared" si="2"/>
        <v>8</v>
      </c>
      <c r="R23" s="4">
        <f t="shared" si="3"/>
        <v>15</v>
      </c>
      <c r="S23" s="4">
        <f t="shared" si="4"/>
        <v>15</v>
      </c>
      <c r="T23" s="38">
        <f t="shared" si="5"/>
        <v>43</v>
      </c>
      <c r="U23" s="74" t="str">
        <f>"03201246"</f>
        <v>03201246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</row>
    <row r="24" spans="1:21" ht="12.75">
      <c r="A24" s="15">
        <f aca="true" t="shared" si="6" ref="A24:A38">A23+1</f>
        <v>14</v>
      </c>
      <c r="B24" s="16" t="s">
        <v>35</v>
      </c>
      <c r="C24" s="4">
        <v>2005</v>
      </c>
      <c r="D24" s="16" t="s">
        <v>3</v>
      </c>
      <c r="E24" s="19">
        <v>8.6</v>
      </c>
      <c r="F24" s="4">
        <v>12</v>
      </c>
      <c r="G24" s="17">
        <v>3.5</v>
      </c>
      <c r="H24" s="4">
        <v>14</v>
      </c>
      <c r="I24" s="17">
        <v>21.37</v>
      </c>
      <c r="J24" s="4">
        <v>12</v>
      </c>
      <c r="K24" s="20">
        <v>34</v>
      </c>
      <c r="L24" s="4">
        <v>17</v>
      </c>
      <c r="M24" s="17">
        <v>29.38</v>
      </c>
      <c r="N24" s="4">
        <v>12</v>
      </c>
      <c r="O24" s="4">
        <f t="shared" si="0"/>
        <v>12</v>
      </c>
      <c r="P24" s="4">
        <f t="shared" si="1"/>
        <v>14</v>
      </c>
      <c r="Q24" s="4">
        <f t="shared" si="2"/>
        <v>12</v>
      </c>
      <c r="R24" s="4">
        <f t="shared" si="3"/>
        <v>17</v>
      </c>
      <c r="S24" s="4">
        <f t="shared" si="4"/>
        <v>12</v>
      </c>
      <c r="T24" s="38">
        <f t="shared" si="5"/>
        <v>43</v>
      </c>
      <c r="U24" s="16"/>
    </row>
    <row r="25" spans="1:21" ht="15">
      <c r="A25" s="15">
        <f t="shared" si="6"/>
        <v>15</v>
      </c>
      <c r="B25" s="16" t="s">
        <v>36</v>
      </c>
      <c r="C25" s="4">
        <v>2005</v>
      </c>
      <c r="D25" s="18" t="s">
        <v>37</v>
      </c>
      <c r="E25" s="19">
        <v>9.9</v>
      </c>
      <c r="F25" s="4">
        <v>3</v>
      </c>
      <c r="G25" s="17">
        <v>3.1</v>
      </c>
      <c r="H25" s="4">
        <v>11</v>
      </c>
      <c r="I25" s="17">
        <v>18.99</v>
      </c>
      <c r="J25" s="4">
        <v>10</v>
      </c>
      <c r="K25" s="20">
        <v>43</v>
      </c>
      <c r="L25" s="4">
        <v>20</v>
      </c>
      <c r="M25" s="17">
        <v>29.07</v>
      </c>
      <c r="N25" s="4">
        <v>12</v>
      </c>
      <c r="O25" s="4">
        <f t="shared" si="0"/>
        <v>3</v>
      </c>
      <c r="P25" s="4">
        <f t="shared" si="1"/>
        <v>11</v>
      </c>
      <c r="Q25" s="4">
        <f t="shared" si="2"/>
        <v>10</v>
      </c>
      <c r="R25" s="4">
        <f t="shared" si="3"/>
        <v>20</v>
      </c>
      <c r="S25" s="4">
        <f t="shared" si="4"/>
        <v>12</v>
      </c>
      <c r="T25" s="38">
        <f t="shared" si="5"/>
        <v>43</v>
      </c>
      <c r="U25" s="73" t="str">
        <f>"03202215"</f>
        <v>03202215</v>
      </c>
    </row>
    <row r="26" spans="1:21" ht="12.75">
      <c r="A26" s="15">
        <f t="shared" si="6"/>
        <v>16</v>
      </c>
      <c r="B26" s="16" t="s">
        <v>38</v>
      </c>
      <c r="C26" s="4">
        <v>2005</v>
      </c>
      <c r="D26" s="16" t="s">
        <v>12</v>
      </c>
      <c r="E26" s="19">
        <v>8.4</v>
      </c>
      <c r="F26" s="4">
        <v>14</v>
      </c>
      <c r="G26" s="17">
        <v>2.9</v>
      </c>
      <c r="H26" s="4">
        <v>9</v>
      </c>
      <c r="I26" s="17">
        <v>15</v>
      </c>
      <c r="J26" s="4">
        <v>7</v>
      </c>
      <c r="K26" s="20">
        <v>30</v>
      </c>
      <c r="L26" s="4">
        <v>15</v>
      </c>
      <c r="M26" s="17">
        <v>28.61</v>
      </c>
      <c r="N26" s="4">
        <v>13</v>
      </c>
      <c r="O26" s="4">
        <f t="shared" si="0"/>
        <v>14</v>
      </c>
      <c r="P26" s="4">
        <f t="shared" si="1"/>
        <v>9</v>
      </c>
      <c r="Q26" s="4">
        <f t="shared" si="2"/>
        <v>7</v>
      </c>
      <c r="R26" s="4">
        <f t="shared" si="3"/>
        <v>15</v>
      </c>
      <c r="S26" s="4">
        <f t="shared" si="4"/>
        <v>13</v>
      </c>
      <c r="T26" s="38">
        <f t="shared" si="5"/>
        <v>42</v>
      </c>
      <c r="U26" t="s">
        <v>148</v>
      </c>
    </row>
    <row r="27" spans="1:21" ht="12.75">
      <c r="A27" s="15">
        <f t="shared" si="6"/>
        <v>17</v>
      </c>
      <c r="B27" s="16" t="s">
        <v>39</v>
      </c>
      <c r="C27" s="4">
        <v>2005</v>
      </c>
      <c r="D27" s="16" t="s">
        <v>3</v>
      </c>
      <c r="E27" s="19">
        <v>8.7</v>
      </c>
      <c r="F27" s="4">
        <v>11</v>
      </c>
      <c r="G27" s="17">
        <v>3.24</v>
      </c>
      <c r="H27" s="4">
        <v>12</v>
      </c>
      <c r="I27" s="17">
        <v>16.56</v>
      </c>
      <c r="J27" s="4">
        <v>7</v>
      </c>
      <c r="K27" s="20">
        <v>35</v>
      </c>
      <c r="L27" s="4">
        <v>17</v>
      </c>
      <c r="M27" s="17">
        <v>28.27</v>
      </c>
      <c r="N27" s="4">
        <v>13</v>
      </c>
      <c r="O27" s="4">
        <f t="shared" si="0"/>
        <v>11</v>
      </c>
      <c r="P27" s="4">
        <f t="shared" si="1"/>
        <v>12</v>
      </c>
      <c r="Q27" s="4">
        <f t="shared" si="2"/>
        <v>7</v>
      </c>
      <c r="R27" s="4">
        <f t="shared" si="3"/>
        <v>17</v>
      </c>
      <c r="S27" s="4">
        <f t="shared" si="4"/>
        <v>13</v>
      </c>
      <c r="T27" s="38">
        <f t="shared" si="5"/>
        <v>42</v>
      </c>
      <c r="U27" s="16"/>
    </row>
    <row r="28" spans="1:21" ht="15">
      <c r="A28" s="15">
        <f t="shared" si="6"/>
        <v>18</v>
      </c>
      <c r="B28" s="16" t="s">
        <v>41</v>
      </c>
      <c r="C28" s="4">
        <v>2006</v>
      </c>
      <c r="D28" s="18" t="s">
        <v>37</v>
      </c>
      <c r="E28" s="19">
        <v>9.7</v>
      </c>
      <c r="F28" s="4">
        <v>4</v>
      </c>
      <c r="G28" s="17">
        <v>2.89</v>
      </c>
      <c r="H28" s="4">
        <v>8</v>
      </c>
      <c r="I28" s="17">
        <v>17.85</v>
      </c>
      <c r="J28" s="4">
        <v>9</v>
      </c>
      <c r="K28" s="20">
        <v>32</v>
      </c>
      <c r="L28" s="4">
        <v>16</v>
      </c>
      <c r="M28" s="17">
        <v>26.92</v>
      </c>
      <c r="N28" s="4">
        <v>17</v>
      </c>
      <c r="O28" s="4">
        <f t="shared" si="0"/>
        <v>4</v>
      </c>
      <c r="P28" s="4">
        <f t="shared" si="1"/>
        <v>8</v>
      </c>
      <c r="Q28" s="4">
        <f t="shared" si="2"/>
        <v>9</v>
      </c>
      <c r="R28" s="4">
        <f t="shared" si="3"/>
        <v>16</v>
      </c>
      <c r="S28" s="4">
        <f t="shared" si="4"/>
        <v>17</v>
      </c>
      <c r="T28" s="38">
        <f t="shared" si="5"/>
        <v>42</v>
      </c>
      <c r="U28" s="73" t="str">
        <f>"03202211"</f>
        <v>03202211</v>
      </c>
    </row>
    <row r="29" spans="1:21" ht="12.75">
      <c r="A29" s="15">
        <f t="shared" si="6"/>
        <v>19</v>
      </c>
      <c r="B29" s="16" t="s">
        <v>42</v>
      </c>
      <c r="C29" s="4">
        <v>2005</v>
      </c>
      <c r="D29" s="16" t="s">
        <v>25</v>
      </c>
      <c r="E29" s="19">
        <v>8.6</v>
      </c>
      <c r="F29" s="4">
        <v>12</v>
      </c>
      <c r="G29" s="17">
        <v>3.29</v>
      </c>
      <c r="H29" s="4">
        <v>12</v>
      </c>
      <c r="I29" s="17">
        <v>14.29</v>
      </c>
      <c r="J29" s="4">
        <v>7</v>
      </c>
      <c r="K29" s="20">
        <v>29</v>
      </c>
      <c r="L29" s="4">
        <v>14</v>
      </c>
      <c r="M29" s="17">
        <v>29.65</v>
      </c>
      <c r="N29" s="4">
        <v>11</v>
      </c>
      <c r="O29" s="4">
        <f t="shared" si="0"/>
        <v>12</v>
      </c>
      <c r="P29" s="4">
        <f t="shared" si="1"/>
        <v>12</v>
      </c>
      <c r="Q29" s="4">
        <f t="shared" si="2"/>
        <v>7</v>
      </c>
      <c r="R29" s="4">
        <f t="shared" si="3"/>
        <v>14</v>
      </c>
      <c r="S29" s="4">
        <f t="shared" si="4"/>
        <v>11</v>
      </c>
      <c r="T29" s="38">
        <f t="shared" si="5"/>
        <v>38</v>
      </c>
      <c r="U29" s="16"/>
    </row>
    <row r="30" spans="1:21" ht="12.75">
      <c r="A30" s="15">
        <f t="shared" si="6"/>
        <v>20</v>
      </c>
      <c r="B30" s="16" t="s">
        <v>43</v>
      </c>
      <c r="C30" s="4">
        <v>2006</v>
      </c>
      <c r="D30" s="16" t="s">
        <v>150</v>
      </c>
      <c r="E30" s="19">
        <v>8.9</v>
      </c>
      <c r="F30" s="4">
        <v>8</v>
      </c>
      <c r="G30" s="17">
        <v>3</v>
      </c>
      <c r="H30" s="4">
        <v>10</v>
      </c>
      <c r="I30" s="17">
        <v>16.51</v>
      </c>
      <c r="J30" s="4">
        <v>8</v>
      </c>
      <c r="K30" s="20">
        <v>31</v>
      </c>
      <c r="L30" s="4">
        <v>15</v>
      </c>
      <c r="M30" s="17">
        <v>32.78</v>
      </c>
      <c r="N30" s="4">
        <v>7</v>
      </c>
      <c r="O30" s="4">
        <f t="shared" si="0"/>
        <v>8</v>
      </c>
      <c r="P30" s="4">
        <f t="shared" si="1"/>
        <v>10</v>
      </c>
      <c r="Q30" s="4">
        <f t="shared" si="2"/>
        <v>8</v>
      </c>
      <c r="R30" s="4">
        <f t="shared" si="3"/>
        <v>15</v>
      </c>
      <c r="S30" s="4">
        <f t="shared" si="4"/>
        <v>7</v>
      </c>
      <c r="T30" s="38">
        <f t="shared" si="5"/>
        <v>33</v>
      </c>
      <c r="U30" s="74" t="str">
        <f>"03201237"</f>
        <v>03201237</v>
      </c>
    </row>
    <row r="31" spans="1:21" ht="12.75">
      <c r="A31" s="15">
        <f t="shared" si="6"/>
        <v>21</v>
      </c>
      <c r="B31" s="16" t="s">
        <v>44</v>
      </c>
      <c r="C31" s="4">
        <v>2006</v>
      </c>
      <c r="D31" s="16" t="s">
        <v>25</v>
      </c>
      <c r="E31" s="19">
        <v>8.5</v>
      </c>
      <c r="F31" s="4">
        <v>13</v>
      </c>
      <c r="G31" s="17">
        <v>2.89</v>
      </c>
      <c r="H31" s="4">
        <v>8</v>
      </c>
      <c r="I31" s="17">
        <v>11.73</v>
      </c>
      <c r="J31" s="4">
        <v>5</v>
      </c>
      <c r="K31" s="20">
        <v>20</v>
      </c>
      <c r="L31" s="4">
        <v>10</v>
      </c>
      <c r="M31" s="17">
        <v>31.25</v>
      </c>
      <c r="N31" s="4">
        <v>10</v>
      </c>
      <c r="O31" s="4">
        <f t="shared" si="0"/>
        <v>13</v>
      </c>
      <c r="P31" s="4">
        <f t="shared" si="1"/>
        <v>8</v>
      </c>
      <c r="Q31" s="4">
        <f t="shared" si="2"/>
        <v>5</v>
      </c>
      <c r="R31" s="4">
        <f t="shared" si="3"/>
        <v>10</v>
      </c>
      <c r="S31" s="4">
        <f t="shared" si="4"/>
        <v>10</v>
      </c>
      <c r="T31" s="38">
        <f t="shared" si="5"/>
        <v>33</v>
      </c>
      <c r="U31" s="16"/>
    </row>
    <row r="32" spans="1:21" ht="12.75">
      <c r="A32" s="15">
        <f t="shared" si="6"/>
        <v>22</v>
      </c>
      <c r="B32" s="16" t="s">
        <v>45</v>
      </c>
      <c r="C32" s="4">
        <v>2006</v>
      </c>
      <c r="D32" s="18" t="s">
        <v>3</v>
      </c>
      <c r="E32" s="19">
        <v>9.3</v>
      </c>
      <c r="F32" s="4">
        <v>6</v>
      </c>
      <c r="G32" s="17">
        <v>2.6</v>
      </c>
      <c r="H32" s="4">
        <v>6</v>
      </c>
      <c r="I32" s="17">
        <v>13.53</v>
      </c>
      <c r="J32" s="4">
        <v>6</v>
      </c>
      <c r="K32" s="20">
        <v>31</v>
      </c>
      <c r="L32" s="4">
        <v>15</v>
      </c>
      <c r="M32" s="17">
        <v>31.42</v>
      </c>
      <c r="N32" s="4">
        <v>9</v>
      </c>
      <c r="O32" s="4">
        <f t="shared" si="0"/>
        <v>6</v>
      </c>
      <c r="P32" s="4">
        <f t="shared" si="1"/>
        <v>6</v>
      </c>
      <c r="Q32" s="4">
        <f t="shared" si="2"/>
        <v>6</v>
      </c>
      <c r="R32" s="4">
        <f t="shared" si="3"/>
        <v>15</v>
      </c>
      <c r="S32" s="4">
        <f t="shared" si="4"/>
        <v>9</v>
      </c>
      <c r="T32" s="38">
        <f t="shared" si="5"/>
        <v>30</v>
      </c>
      <c r="U32" s="16"/>
    </row>
    <row r="33" spans="1:93" s="14" customFormat="1" ht="12.75">
      <c r="A33" s="15">
        <f t="shared" si="6"/>
        <v>23</v>
      </c>
      <c r="B33" s="16" t="s">
        <v>46</v>
      </c>
      <c r="C33" s="4">
        <v>2006</v>
      </c>
      <c r="D33" s="16" t="s">
        <v>40</v>
      </c>
      <c r="E33" s="19">
        <v>9.8</v>
      </c>
      <c r="F33" s="4">
        <v>4</v>
      </c>
      <c r="G33" s="17">
        <v>2.4</v>
      </c>
      <c r="H33" s="4">
        <v>4</v>
      </c>
      <c r="I33" s="17">
        <v>9.67</v>
      </c>
      <c r="J33" s="4">
        <v>3</v>
      </c>
      <c r="K33" s="20">
        <v>34</v>
      </c>
      <c r="L33" s="4">
        <v>17</v>
      </c>
      <c r="M33" s="17">
        <v>31.31</v>
      </c>
      <c r="N33" s="4">
        <v>9</v>
      </c>
      <c r="O33" s="4">
        <f t="shared" si="0"/>
        <v>4</v>
      </c>
      <c r="P33" s="4">
        <f t="shared" si="1"/>
        <v>4</v>
      </c>
      <c r="Q33" s="4">
        <f t="shared" si="2"/>
        <v>3</v>
      </c>
      <c r="R33" s="4">
        <f t="shared" si="3"/>
        <v>17</v>
      </c>
      <c r="S33" s="4">
        <f t="shared" si="4"/>
        <v>9</v>
      </c>
      <c r="T33" s="38">
        <f t="shared" si="5"/>
        <v>30</v>
      </c>
      <c r="U33" s="16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</row>
    <row r="34" spans="1:21" ht="12.75">
      <c r="A34" s="15">
        <f t="shared" si="6"/>
        <v>24</v>
      </c>
      <c r="B34" s="16" t="s">
        <v>47</v>
      </c>
      <c r="C34" s="4">
        <v>2006</v>
      </c>
      <c r="D34" s="18" t="s">
        <v>37</v>
      </c>
      <c r="E34" s="19">
        <v>10.1</v>
      </c>
      <c r="F34" s="4">
        <v>3</v>
      </c>
      <c r="G34" s="17">
        <v>2.2</v>
      </c>
      <c r="H34" s="4">
        <v>3</v>
      </c>
      <c r="I34" s="17">
        <v>18.85</v>
      </c>
      <c r="J34" s="4">
        <v>10</v>
      </c>
      <c r="K34" s="20">
        <v>18</v>
      </c>
      <c r="L34" s="4">
        <v>9</v>
      </c>
      <c r="M34" s="17">
        <v>30.11</v>
      </c>
      <c r="N34" s="4">
        <v>11</v>
      </c>
      <c r="O34" s="4">
        <f t="shared" si="0"/>
        <v>3</v>
      </c>
      <c r="P34" s="4">
        <f t="shared" si="1"/>
        <v>3</v>
      </c>
      <c r="Q34" s="4">
        <f t="shared" si="2"/>
        <v>10</v>
      </c>
      <c r="R34" s="4">
        <f t="shared" si="3"/>
        <v>9</v>
      </c>
      <c r="S34" s="4">
        <f t="shared" si="4"/>
        <v>11</v>
      </c>
      <c r="T34" s="38">
        <f t="shared" si="5"/>
        <v>30</v>
      </c>
      <c r="U34" s="16"/>
    </row>
    <row r="35" spans="1:21" ht="12.75">
      <c r="A35" s="15">
        <f t="shared" si="6"/>
        <v>25</v>
      </c>
      <c r="B35" s="16" t="s">
        <v>48</v>
      </c>
      <c r="C35" s="4">
        <v>2006</v>
      </c>
      <c r="D35" s="18" t="s">
        <v>49</v>
      </c>
      <c r="E35" s="19">
        <v>10.1</v>
      </c>
      <c r="F35" s="4">
        <v>3</v>
      </c>
      <c r="G35" s="17">
        <v>2.25</v>
      </c>
      <c r="H35" s="4">
        <v>3</v>
      </c>
      <c r="I35" s="17">
        <v>15.71</v>
      </c>
      <c r="J35" s="4">
        <v>8</v>
      </c>
      <c r="K35" s="20">
        <v>27</v>
      </c>
      <c r="L35" s="4">
        <v>13</v>
      </c>
      <c r="M35" s="17">
        <v>31.78</v>
      </c>
      <c r="N35" s="4">
        <v>8</v>
      </c>
      <c r="O35" s="4">
        <f>F35</f>
        <v>3</v>
      </c>
      <c r="P35" s="4">
        <f>H35</f>
        <v>3</v>
      </c>
      <c r="Q35" s="4">
        <f>J35</f>
        <v>8</v>
      </c>
      <c r="R35" s="4">
        <f>L35</f>
        <v>13</v>
      </c>
      <c r="S35" s="4">
        <f>N35</f>
        <v>8</v>
      </c>
      <c r="T35" s="38">
        <f>SUM(LARGE(O35:S35,1)+LARGE(O35:S35,2)+LARGE(O35:S35,3))</f>
        <v>29</v>
      </c>
      <c r="U35" s="16"/>
    </row>
    <row r="36" spans="1:21" ht="12.75">
      <c r="A36" s="15">
        <f t="shared" si="6"/>
        <v>26</v>
      </c>
      <c r="B36" s="16" t="s">
        <v>50</v>
      </c>
      <c r="C36" s="4">
        <v>2006</v>
      </c>
      <c r="D36" s="18" t="s">
        <v>40</v>
      </c>
      <c r="E36" s="19">
        <v>10.1</v>
      </c>
      <c r="F36" s="4">
        <v>3</v>
      </c>
      <c r="G36" s="17">
        <v>2.45</v>
      </c>
      <c r="H36" s="4">
        <v>4</v>
      </c>
      <c r="I36" s="17">
        <v>17.42</v>
      </c>
      <c r="J36" s="4">
        <v>9</v>
      </c>
      <c r="K36" s="20">
        <v>20</v>
      </c>
      <c r="L36" s="4">
        <v>10</v>
      </c>
      <c r="M36" s="17">
        <v>32.07</v>
      </c>
      <c r="N36" s="4">
        <v>8</v>
      </c>
      <c r="O36" s="4">
        <f>F36</f>
        <v>3</v>
      </c>
      <c r="P36" s="4">
        <f>H36</f>
        <v>4</v>
      </c>
      <c r="Q36" s="4">
        <f>J36</f>
        <v>9</v>
      </c>
      <c r="R36" s="4">
        <f>L36</f>
        <v>10</v>
      </c>
      <c r="S36" s="4">
        <f>N36</f>
        <v>8</v>
      </c>
      <c r="T36" s="38">
        <f>SUM(LARGE(O36:S36,1)+LARGE(O36:S36,2)+LARGE(O36:S36,3))</f>
        <v>27</v>
      </c>
      <c r="U36" s="16"/>
    </row>
    <row r="37" spans="1:21" ht="12.75">
      <c r="A37" s="15">
        <f t="shared" si="6"/>
        <v>27</v>
      </c>
      <c r="B37" s="16" t="s">
        <v>51</v>
      </c>
      <c r="C37" s="4">
        <v>2005</v>
      </c>
      <c r="D37" s="18" t="s">
        <v>33</v>
      </c>
      <c r="E37" s="19">
        <v>9.8</v>
      </c>
      <c r="F37" s="4">
        <v>4</v>
      </c>
      <c r="G37" s="17">
        <v>2.72</v>
      </c>
      <c r="H37" s="4">
        <v>7</v>
      </c>
      <c r="I37" s="17">
        <v>11.56</v>
      </c>
      <c r="J37" s="4">
        <v>5</v>
      </c>
      <c r="K37" s="20">
        <v>11</v>
      </c>
      <c r="L37" s="4">
        <v>5</v>
      </c>
      <c r="M37" s="17">
        <v>31.23</v>
      </c>
      <c r="N37" s="4">
        <v>10</v>
      </c>
      <c r="O37" s="4">
        <f>F37</f>
        <v>4</v>
      </c>
      <c r="P37" s="4">
        <f>H37</f>
        <v>7</v>
      </c>
      <c r="Q37" s="4">
        <f>J37</f>
        <v>5</v>
      </c>
      <c r="R37" s="4">
        <f>L37</f>
        <v>5</v>
      </c>
      <c r="S37" s="4">
        <f>N37</f>
        <v>10</v>
      </c>
      <c r="T37" s="38">
        <f>SUM(LARGE(O37:S37,1)+LARGE(O37:S37,2)+LARGE(O37:S37,3))</f>
        <v>22</v>
      </c>
      <c r="U37" s="16"/>
    </row>
    <row r="38" spans="1:21" ht="12.75">
      <c r="A38" s="15">
        <f t="shared" si="6"/>
        <v>28</v>
      </c>
      <c r="B38" s="16" t="s">
        <v>52</v>
      </c>
      <c r="C38" s="4">
        <v>2005</v>
      </c>
      <c r="D38" s="18" t="s">
        <v>3</v>
      </c>
      <c r="E38" s="19">
        <v>10.1</v>
      </c>
      <c r="F38" s="4">
        <v>3</v>
      </c>
      <c r="G38" s="17">
        <v>2.3</v>
      </c>
      <c r="H38" s="4">
        <v>3</v>
      </c>
      <c r="I38" s="17">
        <v>11.44</v>
      </c>
      <c r="J38" s="4">
        <v>5</v>
      </c>
      <c r="K38" s="20">
        <v>14</v>
      </c>
      <c r="L38" s="4">
        <v>7</v>
      </c>
      <c r="M38" s="17">
        <v>34.09</v>
      </c>
      <c r="N38" s="4">
        <v>7</v>
      </c>
      <c r="O38" s="4">
        <f>F38</f>
        <v>3</v>
      </c>
      <c r="P38" s="4">
        <f>H38</f>
        <v>3</v>
      </c>
      <c r="Q38" s="4">
        <f>J38</f>
        <v>5</v>
      </c>
      <c r="R38" s="4">
        <f>L38</f>
        <v>7</v>
      </c>
      <c r="S38" s="4">
        <f>N38</f>
        <v>7</v>
      </c>
      <c r="T38" s="38">
        <f>SUM(LARGE(O38:S38,1)+LARGE(O38:S38,2)+LARGE(O38:S38,3))</f>
        <v>19</v>
      </c>
      <c r="U38" s="16"/>
    </row>
    <row r="39" ht="12.75">
      <c r="U39" s="16"/>
    </row>
    <row r="40" ht="13.5" thickBot="1">
      <c r="U40" s="16"/>
    </row>
    <row r="41" spans="1:21" ht="13.5" customHeight="1" thickBot="1">
      <c r="A41" s="44" t="s">
        <v>7</v>
      </c>
      <c r="B41" s="45"/>
      <c r="C41" s="45"/>
      <c r="D41" s="46"/>
      <c r="E41" s="70">
        <v>50</v>
      </c>
      <c r="F41" s="64"/>
      <c r="G41" s="64" t="s">
        <v>5</v>
      </c>
      <c r="H41" s="64"/>
      <c r="I41" s="64" t="s">
        <v>17</v>
      </c>
      <c r="J41" s="64"/>
      <c r="K41" s="71" t="s">
        <v>18</v>
      </c>
      <c r="L41" s="72"/>
      <c r="M41" s="64" t="s">
        <v>6</v>
      </c>
      <c r="N41" s="64"/>
      <c r="O41" s="36"/>
      <c r="P41" s="36"/>
      <c r="Q41" s="36"/>
      <c r="R41" s="36"/>
      <c r="S41" s="36"/>
      <c r="T41" s="42" t="s">
        <v>0</v>
      </c>
      <c r="U41" s="43"/>
    </row>
    <row r="42" spans="1:21" ht="13.5" customHeight="1" thickBot="1">
      <c r="A42" s="47"/>
      <c r="B42" s="48"/>
      <c r="C42" s="48"/>
      <c r="D42" s="49"/>
      <c r="E42" s="50" t="s">
        <v>1</v>
      </c>
      <c r="F42" s="51" t="s">
        <v>2</v>
      </c>
      <c r="G42" s="52" t="s">
        <v>1</v>
      </c>
      <c r="H42" s="51" t="s">
        <v>2</v>
      </c>
      <c r="I42" s="52" t="s">
        <v>1</v>
      </c>
      <c r="J42" s="51" t="s">
        <v>2</v>
      </c>
      <c r="K42" s="52" t="s">
        <v>1</v>
      </c>
      <c r="L42" s="51" t="s">
        <v>2</v>
      </c>
      <c r="M42" s="52" t="s">
        <v>1</v>
      </c>
      <c r="N42" s="51" t="s">
        <v>2</v>
      </c>
      <c r="O42" s="53"/>
      <c r="P42" s="53"/>
      <c r="Q42" s="53"/>
      <c r="R42" s="53"/>
      <c r="S42" s="53"/>
      <c r="T42" s="37" t="s">
        <v>2</v>
      </c>
      <c r="U42" s="4"/>
    </row>
    <row r="43" spans="1:21" ht="12.75">
      <c r="A43" s="10">
        <v>1</v>
      </c>
      <c r="B43" s="29" t="s">
        <v>53</v>
      </c>
      <c r="C43" s="30">
        <v>2005</v>
      </c>
      <c r="D43" s="31" t="s">
        <v>3</v>
      </c>
      <c r="E43" s="25">
        <v>8.1</v>
      </c>
      <c r="F43" s="7">
        <v>16</v>
      </c>
      <c r="G43" s="6">
        <v>3.73</v>
      </c>
      <c r="H43" s="7">
        <v>15</v>
      </c>
      <c r="I43" s="6">
        <v>38.18</v>
      </c>
      <c r="J43" s="7">
        <v>17</v>
      </c>
      <c r="K43" s="32">
        <v>46</v>
      </c>
      <c r="L43" s="7">
        <v>20</v>
      </c>
      <c r="M43" s="6">
        <v>23.29</v>
      </c>
      <c r="N43" s="7">
        <v>20</v>
      </c>
      <c r="O43" s="4">
        <f aca="true" t="shared" si="7" ref="O43:O94">F43</f>
        <v>16</v>
      </c>
      <c r="P43" s="4">
        <f aca="true" t="shared" si="8" ref="P43:P94">H43</f>
        <v>15</v>
      </c>
      <c r="Q43" s="4">
        <f aca="true" t="shared" si="9" ref="Q43:Q94">J43</f>
        <v>17</v>
      </c>
      <c r="R43" s="4">
        <f aca="true" t="shared" si="10" ref="R43:R94">L43</f>
        <v>20</v>
      </c>
      <c r="S43" s="4">
        <f aca="true" t="shared" si="11" ref="S43:S94">N43</f>
        <v>20</v>
      </c>
      <c r="T43" s="38">
        <f aca="true" t="shared" si="12" ref="T43:T94">SUM(LARGE(O43:S43,1)+LARGE(O43:S43,2)+LARGE(O43:S43,3))</f>
        <v>57</v>
      </c>
      <c r="U43" s="16"/>
    </row>
    <row r="44" spans="1:93" s="14" customFormat="1" ht="15">
      <c r="A44" s="11">
        <f aca="true" t="shared" si="13" ref="A44:A94">A43+1</f>
        <v>2</v>
      </c>
      <c r="B44" s="16" t="s">
        <v>54</v>
      </c>
      <c r="C44" s="4">
        <v>2005</v>
      </c>
      <c r="D44" s="18" t="s">
        <v>37</v>
      </c>
      <c r="E44" s="25">
        <v>7.9</v>
      </c>
      <c r="F44" s="5">
        <v>17</v>
      </c>
      <c r="G44" s="6">
        <v>3.62</v>
      </c>
      <c r="H44" s="5">
        <v>14</v>
      </c>
      <c r="I44" s="6">
        <v>32.79</v>
      </c>
      <c r="J44" s="5">
        <v>14</v>
      </c>
      <c r="K44" s="32">
        <v>52</v>
      </c>
      <c r="L44" s="5">
        <v>20</v>
      </c>
      <c r="M44" s="6">
        <v>23.7</v>
      </c>
      <c r="N44" s="5">
        <v>20</v>
      </c>
      <c r="O44" s="4">
        <f t="shared" si="7"/>
        <v>17</v>
      </c>
      <c r="P44" s="4">
        <f t="shared" si="8"/>
        <v>14</v>
      </c>
      <c r="Q44" s="4">
        <f t="shared" si="9"/>
        <v>14</v>
      </c>
      <c r="R44" s="4">
        <f t="shared" si="10"/>
        <v>20</v>
      </c>
      <c r="S44" s="4">
        <f t="shared" si="11"/>
        <v>20</v>
      </c>
      <c r="T44" s="38">
        <f t="shared" si="12"/>
        <v>57</v>
      </c>
      <c r="U44" s="73" t="str">
        <f>"03201289"</f>
        <v>03201289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</row>
    <row r="45" spans="1:21" ht="12.75">
      <c r="A45" s="11">
        <f t="shared" si="13"/>
        <v>3</v>
      </c>
      <c r="B45" s="16" t="s">
        <v>55</v>
      </c>
      <c r="C45" s="4">
        <v>2006</v>
      </c>
      <c r="D45" s="13" t="s">
        <v>3</v>
      </c>
      <c r="E45" s="25">
        <v>8.4</v>
      </c>
      <c r="F45" s="5">
        <v>13</v>
      </c>
      <c r="G45" s="6">
        <v>3.8</v>
      </c>
      <c r="H45" s="5">
        <v>16</v>
      </c>
      <c r="I45" s="6">
        <v>27.46</v>
      </c>
      <c r="J45" s="5">
        <v>11</v>
      </c>
      <c r="K45" s="32">
        <v>43</v>
      </c>
      <c r="L45" s="5">
        <v>20</v>
      </c>
      <c r="M45" s="6">
        <v>27.13</v>
      </c>
      <c r="N45" s="5">
        <v>16</v>
      </c>
      <c r="O45" s="4">
        <f t="shared" si="7"/>
        <v>13</v>
      </c>
      <c r="P45" s="4">
        <f t="shared" si="8"/>
        <v>16</v>
      </c>
      <c r="Q45" s="4">
        <f t="shared" si="9"/>
        <v>11</v>
      </c>
      <c r="R45" s="4">
        <f t="shared" si="10"/>
        <v>20</v>
      </c>
      <c r="S45" s="4">
        <f t="shared" si="11"/>
        <v>16</v>
      </c>
      <c r="T45" s="38">
        <f t="shared" si="12"/>
        <v>52</v>
      </c>
      <c r="U45" s="16"/>
    </row>
    <row r="46" spans="1:21" ht="12.75">
      <c r="A46" s="11">
        <f t="shared" si="13"/>
        <v>4</v>
      </c>
      <c r="B46" s="16" t="s">
        <v>56</v>
      </c>
      <c r="C46" s="4">
        <v>2005</v>
      </c>
      <c r="D46" s="28" t="s">
        <v>3</v>
      </c>
      <c r="E46" s="25">
        <v>8.5</v>
      </c>
      <c r="F46" s="5">
        <v>12</v>
      </c>
      <c r="G46" s="6">
        <v>3.6</v>
      </c>
      <c r="H46" s="5">
        <v>14</v>
      </c>
      <c r="I46" s="6">
        <v>20.64</v>
      </c>
      <c r="J46" s="5">
        <v>7</v>
      </c>
      <c r="K46" s="32">
        <v>45</v>
      </c>
      <c r="L46" s="5">
        <v>20</v>
      </c>
      <c r="M46" s="6">
        <v>26.85</v>
      </c>
      <c r="N46" s="5">
        <v>17</v>
      </c>
      <c r="O46" s="4">
        <f t="shared" si="7"/>
        <v>12</v>
      </c>
      <c r="P46" s="4">
        <f t="shared" si="8"/>
        <v>14</v>
      </c>
      <c r="Q46" s="4">
        <f t="shared" si="9"/>
        <v>7</v>
      </c>
      <c r="R46" s="4">
        <f t="shared" si="10"/>
        <v>20</v>
      </c>
      <c r="S46" s="4">
        <f t="shared" si="11"/>
        <v>17</v>
      </c>
      <c r="T46" s="38">
        <f t="shared" si="12"/>
        <v>51</v>
      </c>
      <c r="U46" s="16"/>
    </row>
    <row r="47" spans="1:21" ht="12.75">
      <c r="A47" s="11">
        <f t="shared" si="13"/>
        <v>5</v>
      </c>
      <c r="B47" s="16" t="s">
        <v>57</v>
      </c>
      <c r="C47" s="4">
        <v>2005</v>
      </c>
      <c r="D47" s="28" t="s">
        <v>33</v>
      </c>
      <c r="E47" s="25">
        <v>8.2</v>
      </c>
      <c r="F47" s="5">
        <v>15</v>
      </c>
      <c r="G47" s="6">
        <v>4</v>
      </c>
      <c r="H47" s="5">
        <v>17</v>
      </c>
      <c r="I47" s="6">
        <v>31.28</v>
      </c>
      <c r="J47" s="5">
        <v>14</v>
      </c>
      <c r="K47" s="32">
        <v>31</v>
      </c>
      <c r="L47" s="5">
        <v>15</v>
      </c>
      <c r="M47" s="6">
        <v>26.06</v>
      </c>
      <c r="N47" s="5">
        <v>19</v>
      </c>
      <c r="O47" s="4">
        <f t="shared" si="7"/>
        <v>15</v>
      </c>
      <c r="P47" s="4">
        <f t="shared" si="8"/>
        <v>17</v>
      </c>
      <c r="Q47" s="4">
        <f t="shared" si="9"/>
        <v>14</v>
      </c>
      <c r="R47" s="4">
        <f t="shared" si="10"/>
        <v>15</v>
      </c>
      <c r="S47" s="4">
        <f t="shared" si="11"/>
        <v>19</v>
      </c>
      <c r="T47" s="38">
        <f t="shared" si="12"/>
        <v>51</v>
      </c>
      <c r="U47" s="16"/>
    </row>
    <row r="48" spans="1:21" ht="12.75">
      <c r="A48" s="11">
        <f t="shared" si="13"/>
        <v>6</v>
      </c>
      <c r="B48" s="16" t="s">
        <v>58</v>
      </c>
      <c r="C48" s="4">
        <v>2005</v>
      </c>
      <c r="D48" s="13" t="s">
        <v>8</v>
      </c>
      <c r="E48" s="25">
        <v>7.9</v>
      </c>
      <c r="F48" s="5">
        <v>17</v>
      </c>
      <c r="G48" s="6">
        <v>3.81</v>
      </c>
      <c r="H48" s="5">
        <v>16</v>
      </c>
      <c r="I48" s="6">
        <v>17.6</v>
      </c>
      <c r="J48" s="5">
        <v>5</v>
      </c>
      <c r="K48" s="32">
        <v>16</v>
      </c>
      <c r="L48" s="5">
        <v>8</v>
      </c>
      <c r="M48" s="6">
        <v>26.83</v>
      </c>
      <c r="N48" s="5">
        <v>17</v>
      </c>
      <c r="O48" s="4">
        <f t="shared" si="7"/>
        <v>17</v>
      </c>
      <c r="P48" s="4">
        <f t="shared" si="8"/>
        <v>16</v>
      </c>
      <c r="Q48" s="4">
        <f t="shared" si="9"/>
        <v>5</v>
      </c>
      <c r="R48" s="4">
        <f t="shared" si="10"/>
        <v>8</v>
      </c>
      <c r="S48" s="4">
        <f t="shared" si="11"/>
        <v>17</v>
      </c>
      <c r="T48" s="38">
        <f t="shared" si="12"/>
        <v>50</v>
      </c>
      <c r="U48" s="74" t="str">
        <f>"03201543"</f>
        <v>03201543</v>
      </c>
    </row>
    <row r="49" spans="1:21" ht="12.75">
      <c r="A49" s="11">
        <f t="shared" si="13"/>
        <v>7</v>
      </c>
      <c r="B49" s="16" t="s">
        <v>154</v>
      </c>
      <c r="C49" s="4">
        <v>2005</v>
      </c>
      <c r="D49" s="13" t="s">
        <v>59</v>
      </c>
      <c r="E49" s="25">
        <v>8.3</v>
      </c>
      <c r="F49" s="5">
        <v>14</v>
      </c>
      <c r="G49" s="6">
        <v>4.01</v>
      </c>
      <c r="H49" s="5">
        <v>18</v>
      </c>
      <c r="I49" s="6">
        <v>32.65</v>
      </c>
      <c r="J49" s="5">
        <v>14</v>
      </c>
      <c r="K49" s="32">
        <v>21</v>
      </c>
      <c r="L49" s="5">
        <v>10</v>
      </c>
      <c r="M49" s="6">
        <v>27.04</v>
      </c>
      <c r="N49" s="5">
        <v>16</v>
      </c>
      <c r="O49" s="4">
        <f t="shared" si="7"/>
        <v>14</v>
      </c>
      <c r="P49" s="4">
        <f t="shared" si="8"/>
        <v>18</v>
      </c>
      <c r="Q49" s="4">
        <f t="shared" si="9"/>
        <v>14</v>
      </c>
      <c r="R49" s="4">
        <f t="shared" si="10"/>
        <v>10</v>
      </c>
      <c r="S49" s="4">
        <f t="shared" si="11"/>
        <v>16</v>
      </c>
      <c r="T49" s="38">
        <f t="shared" si="12"/>
        <v>48</v>
      </c>
      <c r="U49" s="74" t="str">
        <f>"03201566"</f>
        <v>03201566</v>
      </c>
    </row>
    <row r="50" spans="1:93" s="14" customFormat="1" ht="12.75">
      <c r="A50" s="11">
        <f t="shared" si="13"/>
        <v>8</v>
      </c>
      <c r="B50" s="16" t="s">
        <v>60</v>
      </c>
      <c r="C50" s="4">
        <v>2005</v>
      </c>
      <c r="D50" s="13" t="s">
        <v>59</v>
      </c>
      <c r="E50" s="25">
        <v>8.1</v>
      </c>
      <c r="F50" s="5">
        <v>16</v>
      </c>
      <c r="G50" s="6">
        <v>3.7</v>
      </c>
      <c r="H50" s="5">
        <v>15</v>
      </c>
      <c r="I50" s="6">
        <v>36.58</v>
      </c>
      <c r="J50" s="5">
        <v>16</v>
      </c>
      <c r="K50" s="32">
        <v>26</v>
      </c>
      <c r="L50" s="5">
        <v>13</v>
      </c>
      <c r="M50" s="6">
        <v>27.01</v>
      </c>
      <c r="N50" s="5">
        <v>16</v>
      </c>
      <c r="O50" s="4">
        <f t="shared" si="7"/>
        <v>16</v>
      </c>
      <c r="P50" s="4">
        <f t="shared" si="8"/>
        <v>15</v>
      </c>
      <c r="Q50" s="4">
        <f t="shared" si="9"/>
        <v>16</v>
      </c>
      <c r="R50" s="4">
        <f t="shared" si="10"/>
        <v>13</v>
      </c>
      <c r="S50" s="4">
        <f t="shared" si="11"/>
        <v>16</v>
      </c>
      <c r="T50" s="38">
        <f t="shared" si="12"/>
        <v>48</v>
      </c>
      <c r="U50" s="74" t="str">
        <f>"03201855"</f>
        <v>03201855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1:93" s="14" customFormat="1" ht="12.75">
      <c r="A51" s="11">
        <f t="shared" si="13"/>
        <v>9</v>
      </c>
      <c r="B51" s="16" t="s">
        <v>61</v>
      </c>
      <c r="C51" s="4">
        <v>2005</v>
      </c>
      <c r="D51" s="18" t="s">
        <v>37</v>
      </c>
      <c r="E51" s="25">
        <v>10.5</v>
      </c>
      <c r="F51" s="5">
        <v>1</v>
      </c>
      <c r="G51" s="6">
        <v>2.65</v>
      </c>
      <c r="H51" s="5">
        <v>5</v>
      </c>
      <c r="I51" s="6">
        <v>29.65</v>
      </c>
      <c r="J51" s="5">
        <v>13</v>
      </c>
      <c r="K51" s="32">
        <v>33</v>
      </c>
      <c r="L51" s="5">
        <v>16</v>
      </c>
      <c r="M51" s="6">
        <v>26.06</v>
      </c>
      <c r="N51" s="5">
        <v>18</v>
      </c>
      <c r="O51" s="4">
        <f t="shared" si="7"/>
        <v>1</v>
      </c>
      <c r="P51" s="4">
        <f t="shared" si="8"/>
        <v>5</v>
      </c>
      <c r="Q51" s="4">
        <f t="shared" si="9"/>
        <v>13</v>
      </c>
      <c r="R51" s="4">
        <f t="shared" si="10"/>
        <v>16</v>
      </c>
      <c r="S51" s="4">
        <f t="shared" si="11"/>
        <v>18</v>
      </c>
      <c r="T51" s="38">
        <f t="shared" si="12"/>
        <v>47</v>
      </c>
      <c r="U51" s="16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</row>
    <row r="52" spans="1:93" s="14" customFormat="1" ht="15">
      <c r="A52" s="11">
        <f t="shared" si="13"/>
        <v>10</v>
      </c>
      <c r="B52" s="16" t="s">
        <v>62</v>
      </c>
      <c r="C52" s="4">
        <v>2006</v>
      </c>
      <c r="D52" s="18" t="s">
        <v>37</v>
      </c>
      <c r="E52" s="25">
        <v>8.5</v>
      </c>
      <c r="F52" s="5">
        <v>12</v>
      </c>
      <c r="G52" s="6">
        <v>3.21</v>
      </c>
      <c r="H52" s="5">
        <v>10</v>
      </c>
      <c r="I52" s="6">
        <v>21.23</v>
      </c>
      <c r="J52" s="5">
        <v>7</v>
      </c>
      <c r="K52" s="32">
        <v>32</v>
      </c>
      <c r="L52" s="5">
        <v>16</v>
      </c>
      <c r="M52" s="6">
        <v>25.53</v>
      </c>
      <c r="N52" s="5">
        <v>19</v>
      </c>
      <c r="O52" s="4">
        <f t="shared" si="7"/>
        <v>12</v>
      </c>
      <c r="P52" s="4">
        <f t="shared" si="8"/>
        <v>10</v>
      </c>
      <c r="Q52" s="4">
        <f t="shared" si="9"/>
        <v>7</v>
      </c>
      <c r="R52" s="4">
        <f t="shared" si="10"/>
        <v>16</v>
      </c>
      <c r="S52" s="4">
        <f t="shared" si="11"/>
        <v>19</v>
      </c>
      <c r="T52" s="38">
        <f t="shared" si="12"/>
        <v>47</v>
      </c>
      <c r="U52" s="73" t="str">
        <f>"03201285"</f>
        <v>03201285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</row>
    <row r="53" spans="1:93" s="14" customFormat="1" ht="15">
      <c r="A53" s="11">
        <f t="shared" si="13"/>
        <v>11</v>
      </c>
      <c r="B53" s="16" t="s">
        <v>63</v>
      </c>
      <c r="C53" s="4">
        <v>2005</v>
      </c>
      <c r="D53" s="18" t="s">
        <v>37</v>
      </c>
      <c r="E53" s="25">
        <v>9.1</v>
      </c>
      <c r="F53" s="5">
        <v>6</v>
      </c>
      <c r="G53" s="6">
        <v>3.3</v>
      </c>
      <c r="H53" s="5">
        <v>11</v>
      </c>
      <c r="I53" s="6">
        <v>26.54</v>
      </c>
      <c r="J53" s="5">
        <v>11</v>
      </c>
      <c r="K53" s="32">
        <v>35</v>
      </c>
      <c r="L53" s="5">
        <v>17</v>
      </c>
      <c r="M53" s="6">
        <v>26.6</v>
      </c>
      <c r="N53" s="5">
        <v>18</v>
      </c>
      <c r="O53" s="4">
        <f t="shared" si="7"/>
        <v>6</v>
      </c>
      <c r="P53" s="4">
        <f t="shared" si="8"/>
        <v>11</v>
      </c>
      <c r="Q53" s="4">
        <f t="shared" si="9"/>
        <v>11</v>
      </c>
      <c r="R53" s="4">
        <f t="shared" si="10"/>
        <v>17</v>
      </c>
      <c r="S53" s="4">
        <f t="shared" si="11"/>
        <v>18</v>
      </c>
      <c r="T53" s="38">
        <f t="shared" si="12"/>
        <v>46</v>
      </c>
      <c r="U53" s="73" t="str">
        <f>"03201280"</f>
        <v>03201280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</row>
    <row r="54" spans="1:93" s="14" customFormat="1" ht="12.75">
      <c r="A54" s="11">
        <f t="shared" si="13"/>
        <v>12</v>
      </c>
      <c r="B54" s="16" t="s">
        <v>64</v>
      </c>
      <c r="C54" s="4">
        <v>2005</v>
      </c>
      <c r="D54" s="13" t="s">
        <v>151</v>
      </c>
      <c r="E54" s="25">
        <v>8.7</v>
      </c>
      <c r="F54" s="5">
        <v>10</v>
      </c>
      <c r="G54" s="6">
        <v>3.35</v>
      </c>
      <c r="H54" s="5">
        <v>12</v>
      </c>
      <c r="I54" s="6">
        <v>23.69</v>
      </c>
      <c r="J54" s="5">
        <v>9</v>
      </c>
      <c r="K54" s="32">
        <v>42</v>
      </c>
      <c r="L54" s="5">
        <v>20</v>
      </c>
      <c r="M54" s="6">
        <v>27.68</v>
      </c>
      <c r="N54" s="5">
        <v>14</v>
      </c>
      <c r="O54" s="4">
        <f t="shared" si="7"/>
        <v>10</v>
      </c>
      <c r="P54" s="4">
        <f t="shared" si="8"/>
        <v>12</v>
      </c>
      <c r="Q54" s="4">
        <f t="shared" si="9"/>
        <v>9</v>
      </c>
      <c r="R54" s="4">
        <f t="shared" si="10"/>
        <v>20</v>
      </c>
      <c r="S54" s="4">
        <f t="shared" si="11"/>
        <v>14</v>
      </c>
      <c r="T54" s="38">
        <f t="shared" si="12"/>
        <v>46</v>
      </c>
      <c r="U54" s="74" t="str">
        <f>"03201251"</f>
        <v>03201251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</row>
    <row r="55" spans="1:93" s="14" customFormat="1" ht="12.75">
      <c r="A55" s="11">
        <f t="shared" si="13"/>
        <v>13</v>
      </c>
      <c r="B55" s="16" t="s">
        <v>65</v>
      </c>
      <c r="C55" s="4">
        <v>2006</v>
      </c>
      <c r="D55" s="13" t="s">
        <v>59</v>
      </c>
      <c r="E55" s="25">
        <v>8.3</v>
      </c>
      <c r="F55" s="5">
        <v>14</v>
      </c>
      <c r="G55" s="6">
        <v>3.42</v>
      </c>
      <c r="H55" s="5">
        <v>12</v>
      </c>
      <c r="I55" s="6">
        <v>23.98</v>
      </c>
      <c r="J55" s="5">
        <v>9</v>
      </c>
      <c r="K55" s="32">
        <v>39</v>
      </c>
      <c r="L55" s="5">
        <v>19</v>
      </c>
      <c r="M55" s="6">
        <v>27.92</v>
      </c>
      <c r="N55" s="5">
        <v>12</v>
      </c>
      <c r="O55" s="4">
        <f t="shared" si="7"/>
        <v>14</v>
      </c>
      <c r="P55" s="4">
        <f t="shared" si="8"/>
        <v>12</v>
      </c>
      <c r="Q55" s="4">
        <f t="shared" si="9"/>
        <v>9</v>
      </c>
      <c r="R55" s="4">
        <f t="shared" si="10"/>
        <v>19</v>
      </c>
      <c r="S55" s="4">
        <f t="shared" si="11"/>
        <v>12</v>
      </c>
      <c r="T55" s="38">
        <f t="shared" si="12"/>
        <v>45</v>
      </c>
      <c r="U55" s="74" t="str">
        <f>"03201343"</f>
        <v>03201343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</row>
    <row r="56" spans="1:93" s="14" customFormat="1" ht="12.75">
      <c r="A56" s="11">
        <f t="shared" si="13"/>
        <v>14</v>
      </c>
      <c r="B56" s="16" t="s">
        <v>66</v>
      </c>
      <c r="C56" s="4">
        <v>2005</v>
      </c>
      <c r="D56" s="13" t="s">
        <v>15</v>
      </c>
      <c r="E56" s="25">
        <v>9</v>
      </c>
      <c r="F56" s="5">
        <v>7</v>
      </c>
      <c r="G56" s="6">
        <v>2.95</v>
      </c>
      <c r="H56" s="5">
        <v>5</v>
      </c>
      <c r="I56" s="6">
        <v>29.35</v>
      </c>
      <c r="J56" s="5">
        <v>12</v>
      </c>
      <c r="K56" s="32">
        <v>41</v>
      </c>
      <c r="L56" s="5">
        <v>20</v>
      </c>
      <c r="M56" s="6">
        <v>28.46</v>
      </c>
      <c r="N56" s="5">
        <v>11</v>
      </c>
      <c r="O56" s="4">
        <f t="shared" si="7"/>
        <v>7</v>
      </c>
      <c r="P56" s="4">
        <f t="shared" si="8"/>
        <v>5</v>
      </c>
      <c r="Q56" s="4">
        <f t="shared" si="9"/>
        <v>12</v>
      </c>
      <c r="R56" s="4">
        <f t="shared" si="10"/>
        <v>20</v>
      </c>
      <c r="S56" s="4">
        <f t="shared" si="11"/>
        <v>11</v>
      </c>
      <c r="T56" s="38">
        <f t="shared" si="12"/>
        <v>43</v>
      </c>
      <c r="U56" s="16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</row>
    <row r="57" spans="1:93" s="14" customFormat="1" ht="12.75">
      <c r="A57" s="11">
        <f t="shared" si="13"/>
        <v>15</v>
      </c>
      <c r="B57" s="16" t="s">
        <v>67</v>
      </c>
      <c r="C57" s="4">
        <v>2005</v>
      </c>
      <c r="D57" s="13" t="s">
        <v>3</v>
      </c>
      <c r="E57" s="25">
        <v>8.4</v>
      </c>
      <c r="F57" s="5">
        <v>11</v>
      </c>
      <c r="G57" s="6">
        <v>3.39</v>
      </c>
      <c r="H57" s="5">
        <v>12</v>
      </c>
      <c r="I57" s="6">
        <v>28.36</v>
      </c>
      <c r="J57" s="5">
        <v>12</v>
      </c>
      <c r="K57" s="32">
        <v>25</v>
      </c>
      <c r="L57" s="5">
        <v>12</v>
      </c>
      <c r="M57" s="6">
        <v>26.04</v>
      </c>
      <c r="N57" s="5">
        <v>19</v>
      </c>
      <c r="O57" s="4">
        <f t="shared" si="7"/>
        <v>11</v>
      </c>
      <c r="P57" s="4">
        <f t="shared" si="8"/>
        <v>12</v>
      </c>
      <c r="Q57" s="4">
        <f t="shared" si="9"/>
        <v>12</v>
      </c>
      <c r="R57" s="4">
        <f t="shared" si="10"/>
        <v>12</v>
      </c>
      <c r="S57" s="4">
        <f t="shared" si="11"/>
        <v>19</v>
      </c>
      <c r="T57" s="38">
        <f t="shared" si="12"/>
        <v>43</v>
      </c>
      <c r="U57" s="75" t="str">
        <f>"03201451"</f>
        <v>03201451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</row>
    <row r="58" spans="1:21" ht="12.75">
      <c r="A58" s="11">
        <f t="shared" si="13"/>
        <v>16</v>
      </c>
      <c r="B58" s="16" t="s">
        <v>152</v>
      </c>
      <c r="C58" s="4">
        <v>2006</v>
      </c>
      <c r="D58" s="13" t="s">
        <v>153</v>
      </c>
      <c r="E58" s="25">
        <v>8.4</v>
      </c>
      <c r="F58" s="5">
        <v>13</v>
      </c>
      <c r="G58" s="9">
        <v>3.42</v>
      </c>
      <c r="H58" s="5">
        <v>12</v>
      </c>
      <c r="I58" s="9">
        <v>20.38</v>
      </c>
      <c r="J58" s="5">
        <v>6</v>
      </c>
      <c r="K58" s="33">
        <v>31</v>
      </c>
      <c r="L58" s="5">
        <v>15</v>
      </c>
      <c r="M58" s="9">
        <v>27.25</v>
      </c>
      <c r="N58" s="5">
        <v>15</v>
      </c>
      <c r="O58" s="4">
        <f t="shared" si="7"/>
        <v>13</v>
      </c>
      <c r="P58" s="4">
        <f t="shared" si="8"/>
        <v>12</v>
      </c>
      <c r="Q58" s="4">
        <f t="shared" si="9"/>
        <v>6</v>
      </c>
      <c r="R58" s="4">
        <f t="shared" si="10"/>
        <v>15</v>
      </c>
      <c r="S58" s="4">
        <f t="shared" si="11"/>
        <v>15</v>
      </c>
      <c r="T58" s="38">
        <f t="shared" si="12"/>
        <v>43</v>
      </c>
      <c r="U58" s="74" t="str">
        <f>"03201407"</f>
        <v>03201407</v>
      </c>
    </row>
    <row r="59" spans="1:93" s="14" customFormat="1" ht="12.75">
      <c r="A59" s="11">
        <f t="shared" si="13"/>
        <v>17</v>
      </c>
      <c r="B59" s="16" t="s">
        <v>68</v>
      </c>
      <c r="C59" s="4">
        <v>2005</v>
      </c>
      <c r="D59" s="13" t="s">
        <v>33</v>
      </c>
      <c r="E59" s="27">
        <v>9</v>
      </c>
      <c r="F59" s="5">
        <v>7</v>
      </c>
      <c r="G59" s="9">
        <v>3.27</v>
      </c>
      <c r="H59" s="5">
        <v>11</v>
      </c>
      <c r="I59" s="9">
        <v>25.97</v>
      </c>
      <c r="J59" s="5">
        <v>10</v>
      </c>
      <c r="K59" s="33">
        <v>24</v>
      </c>
      <c r="L59" s="5">
        <v>12</v>
      </c>
      <c r="M59" s="9">
        <v>25.41</v>
      </c>
      <c r="N59" s="5">
        <v>20</v>
      </c>
      <c r="O59" s="4">
        <f t="shared" si="7"/>
        <v>7</v>
      </c>
      <c r="P59" s="4">
        <f t="shared" si="8"/>
        <v>11</v>
      </c>
      <c r="Q59" s="4">
        <f t="shared" si="9"/>
        <v>10</v>
      </c>
      <c r="R59" s="4">
        <f t="shared" si="10"/>
        <v>12</v>
      </c>
      <c r="S59" s="4">
        <f t="shared" si="11"/>
        <v>20</v>
      </c>
      <c r="T59" s="38">
        <f t="shared" si="12"/>
        <v>43</v>
      </c>
      <c r="U59" s="16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</row>
    <row r="60" spans="1:21" ht="12.75">
      <c r="A60" s="11">
        <f t="shared" si="13"/>
        <v>18</v>
      </c>
      <c r="B60" s="16" t="s">
        <v>69</v>
      </c>
      <c r="C60" s="4">
        <v>2005</v>
      </c>
      <c r="D60" s="13" t="s">
        <v>146</v>
      </c>
      <c r="E60" s="25">
        <v>8.7</v>
      </c>
      <c r="F60" s="5">
        <v>10</v>
      </c>
      <c r="G60" s="9">
        <v>3.62</v>
      </c>
      <c r="H60" s="5">
        <v>14</v>
      </c>
      <c r="I60" s="9">
        <v>30.06</v>
      </c>
      <c r="J60" s="5">
        <v>13</v>
      </c>
      <c r="K60" s="33">
        <v>12</v>
      </c>
      <c r="L60" s="5">
        <v>6</v>
      </c>
      <c r="M60" s="9">
        <v>27.16</v>
      </c>
      <c r="N60" s="5">
        <v>15</v>
      </c>
      <c r="O60" s="4">
        <f t="shared" si="7"/>
        <v>10</v>
      </c>
      <c r="P60" s="4">
        <f t="shared" si="8"/>
        <v>14</v>
      </c>
      <c r="Q60" s="4">
        <f t="shared" si="9"/>
        <v>13</v>
      </c>
      <c r="R60" s="4">
        <f t="shared" si="10"/>
        <v>6</v>
      </c>
      <c r="S60" s="4">
        <f t="shared" si="11"/>
        <v>15</v>
      </c>
      <c r="T60" s="38">
        <f t="shared" si="12"/>
        <v>42</v>
      </c>
      <c r="U60" s="74" t="str">
        <f>"03200256"</f>
        <v>03200256</v>
      </c>
    </row>
    <row r="61" spans="1:21" ht="12.75">
      <c r="A61" s="11">
        <f t="shared" si="13"/>
        <v>19</v>
      </c>
      <c r="B61" s="16" t="s">
        <v>70</v>
      </c>
      <c r="C61" s="4">
        <v>2006</v>
      </c>
      <c r="D61" s="18" t="s">
        <v>153</v>
      </c>
      <c r="E61" s="25">
        <v>8.7</v>
      </c>
      <c r="F61" s="5">
        <v>10</v>
      </c>
      <c r="G61" s="9">
        <v>3.7</v>
      </c>
      <c r="H61" s="5">
        <v>15</v>
      </c>
      <c r="I61" s="9">
        <v>32.18</v>
      </c>
      <c r="J61" s="5">
        <v>14</v>
      </c>
      <c r="K61" s="33">
        <v>26</v>
      </c>
      <c r="L61" s="5">
        <v>13</v>
      </c>
      <c r="M61" s="9">
        <v>28.12</v>
      </c>
      <c r="N61" s="5">
        <v>12</v>
      </c>
      <c r="O61" s="4">
        <f t="shared" si="7"/>
        <v>10</v>
      </c>
      <c r="P61" s="4">
        <f t="shared" si="8"/>
        <v>15</v>
      </c>
      <c r="Q61" s="4">
        <f t="shared" si="9"/>
        <v>14</v>
      </c>
      <c r="R61" s="4">
        <f t="shared" si="10"/>
        <v>13</v>
      </c>
      <c r="S61" s="4">
        <f t="shared" si="11"/>
        <v>12</v>
      </c>
      <c r="T61" s="38">
        <f t="shared" si="12"/>
        <v>42</v>
      </c>
      <c r="U61" s="74" t="str">
        <f>"03201254"</f>
        <v>03201254</v>
      </c>
    </row>
    <row r="62" spans="1:21" ht="12.75">
      <c r="A62" s="11">
        <f t="shared" si="13"/>
        <v>20</v>
      </c>
      <c r="B62" s="16" t="s">
        <v>71</v>
      </c>
      <c r="C62" s="4">
        <v>2005</v>
      </c>
      <c r="D62" s="13" t="s">
        <v>15</v>
      </c>
      <c r="E62" s="25">
        <v>8.2</v>
      </c>
      <c r="F62" s="5">
        <v>15</v>
      </c>
      <c r="G62" s="9">
        <v>3.05</v>
      </c>
      <c r="H62" s="5">
        <v>9</v>
      </c>
      <c r="I62" s="9">
        <v>29.67</v>
      </c>
      <c r="J62" s="5">
        <v>13</v>
      </c>
      <c r="K62" s="33">
        <v>29</v>
      </c>
      <c r="L62" s="5">
        <v>14</v>
      </c>
      <c r="M62" s="9">
        <v>29.58</v>
      </c>
      <c r="N62" s="5">
        <v>10</v>
      </c>
      <c r="O62" s="4">
        <f t="shared" si="7"/>
        <v>15</v>
      </c>
      <c r="P62" s="4">
        <f t="shared" si="8"/>
        <v>9</v>
      </c>
      <c r="Q62" s="4">
        <f t="shared" si="9"/>
        <v>13</v>
      </c>
      <c r="R62" s="4">
        <f t="shared" si="10"/>
        <v>14</v>
      </c>
      <c r="S62" s="4">
        <f t="shared" si="11"/>
        <v>10</v>
      </c>
      <c r="T62" s="38">
        <f t="shared" si="12"/>
        <v>42</v>
      </c>
      <c r="U62" s="16"/>
    </row>
    <row r="63" spans="1:21" ht="12.75">
      <c r="A63" s="11">
        <f t="shared" si="13"/>
        <v>21</v>
      </c>
      <c r="B63" s="16" t="s">
        <v>72</v>
      </c>
      <c r="C63" s="4">
        <v>2005</v>
      </c>
      <c r="D63" s="28" t="s">
        <v>151</v>
      </c>
      <c r="E63" s="25">
        <v>8.4</v>
      </c>
      <c r="F63" s="5">
        <v>13</v>
      </c>
      <c r="G63" s="9">
        <v>3.4</v>
      </c>
      <c r="H63" s="5">
        <v>12</v>
      </c>
      <c r="I63" s="9">
        <v>29.2</v>
      </c>
      <c r="J63" s="5">
        <v>12</v>
      </c>
      <c r="K63" s="33">
        <v>28</v>
      </c>
      <c r="L63" s="5">
        <v>14</v>
      </c>
      <c r="M63" s="9">
        <v>27.51</v>
      </c>
      <c r="N63" s="5">
        <v>14</v>
      </c>
      <c r="O63" s="4">
        <f t="shared" si="7"/>
        <v>13</v>
      </c>
      <c r="P63" s="4">
        <f t="shared" si="8"/>
        <v>12</v>
      </c>
      <c r="Q63" s="4">
        <f t="shared" si="9"/>
        <v>12</v>
      </c>
      <c r="R63" s="4">
        <f t="shared" si="10"/>
        <v>14</v>
      </c>
      <c r="S63" s="4">
        <f t="shared" si="11"/>
        <v>14</v>
      </c>
      <c r="T63" s="38">
        <f t="shared" si="12"/>
        <v>41</v>
      </c>
      <c r="U63" s="74" t="str">
        <f>"03201253"</f>
        <v>03201253</v>
      </c>
    </row>
    <row r="64" spans="1:21" ht="12.75">
      <c r="A64" s="11">
        <f t="shared" si="13"/>
        <v>22</v>
      </c>
      <c r="B64" s="16" t="s">
        <v>73</v>
      </c>
      <c r="C64" s="4">
        <v>2006</v>
      </c>
      <c r="D64" s="28" t="s">
        <v>151</v>
      </c>
      <c r="E64" s="25">
        <v>8.9</v>
      </c>
      <c r="F64" s="5">
        <v>8</v>
      </c>
      <c r="G64" s="9">
        <v>3.42</v>
      </c>
      <c r="H64" s="5">
        <v>12</v>
      </c>
      <c r="I64" s="9">
        <v>17.54</v>
      </c>
      <c r="J64" s="5">
        <v>5</v>
      </c>
      <c r="K64" s="33">
        <v>22</v>
      </c>
      <c r="L64" s="5">
        <v>11</v>
      </c>
      <c r="M64" s="9">
        <v>26.62</v>
      </c>
      <c r="N64" s="5">
        <v>18</v>
      </c>
      <c r="O64" s="4">
        <f t="shared" si="7"/>
        <v>8</v>
      </c>
      <c r="P64" s="4">
        <f t="shared" si="8"/>
        <v>12</v>
      </c>
      <c r="Q64" s="4">
        <f t="shared" si="9"/>
        <v>5</v>
      </c>
      <c r="R64" s="4">
        <f t="shared" si="10"/>
        <v>11</v>
      </c>
      <c r="S64" s="4">
        <f t="shared" si="11"/>
        <v>18</v>
      </c>
      <c r="T64" s="38">
        <f t="shared" si="12"/>
        <v>41</v>
      </c>
      <c r="U64" s="74" t="str">
        <f>"03201464"</f>
        <v>03201464</v>
      </c>
    </row>
    <row r="65" spans="1:93" s="14" customFormat="1" ht="15">
      <c r="A65" s="11">
        <f t="shared" si="13"/>
        <v>23</v>
      </c>
      <c r="B65" s="16" t="s">
        <v>74</v>
      </c>
      <c r="C65" s="4">
        <v>2005</v>
      </c>
      <c r="D65" s="18" t="s">
        <v>37</v>
      </c>
      <c r="E65" s="25">
        <v>8.6</v>
      </c>
      <c r="F65" s="5">
        <v>11</v>
      </c>
      <c r="G65" s="9">
        <v>2.95</v>
      </c>
      <c r="H65" s="5">
        <v>8</v>
      </c>
      <c r="I65" s="9">
        <v>29.03</v>
      </c>
      <c r="J65" s="5">
        <v>12</v>
      </c>
      <c r="K65" s="33">
        <v>36</v>
      </c>
      <c r="L65" s="5">
        <v>18</v>
      </c>
      <c r="M65" s="9">
        <v>30.17</v>
      </c>
      <c r="N65" s="5">
        <v>9</v>
      </c>
      <c r="O65" s="4">
        <f t="shared" si="7"/>
        <v>11</v>
      </c>
      <c r="P65" s="4">
        <f t="shared" si="8"/>
        <v>8</v>
      </c>
      <c r="Q65" s="4">
        <f t="shared" si="9"/>
        <v>12</v>
      </c>
      <c r="R65" s="4">
        <f t="shared" si="10"/>
        <v>18</v>
      </c>
      <c r="S65" s="4">
        <f t="shared" si="11"/>
        <v>9</v>
      </c>
      <c r="T65" s="38">
        <f t="shared" si="12"/>
        <v>41</v>
      </c>
      <c r="U65" s="73" t="str">
        <f>"03202276"</f>
        <v>03202276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</row>
    <row r="66" spans="1:93" s="14" customFormat="1" ht="12.75">
      <c r="A66" s="11">
        <f t="shared" si="13"/>
        <v>24</v>
      </c>
      <c r="B66" s="16" t="s">
        <v>75</v>
      </c>
      <c r="C66" s="4">
        <v>2006</v>
      </c>
      <c r="D66" s="13" t="s">
        <v>8</v>
      </c>
      <c r="E66" s="25">
        <v>8.3</v>
      </c>
      <c r="F66" s="5">
        <v>14</v>
      </c>
      <c r="G66" s="9">
        <v>3.15</v>
      </c>
      <c r="H66" s="5">
        <v>10</v>
      </c>
      <c r="I66" s="9">
        <v>25.32</v>
      </c>
      <c r="J66" s="5">
        <v>10</v>
      </c>
      <c r="K66" s="33">
        <v>33</v>
      </c>
      <c r="L66" s="5">
        <v>16</v>
      </c>
      <c r="M66" s="9">
        <v>31.55</v>
      </c>
      <c r="N66" s="5">
        <v>6</v>
      </c>
      <c r="O66" s="4">
        <f t="shared" si="7"/>
        <v>14</v>
      </c>
      <c r="P66" s="4">
        <f t="shared" si="8"/>
        <v>10</v>
      </c>
      <c r="Q66" s="4">
        <f t="shared" si="9"/>
        <v>10</v>
      </c>
      <c r="R66" s="4">
        <f t="shared" si="10"/>
        <v>16</v>
      </c>
      <c r="S66" s="4">
        <f t="shared" si="11"/>
        <v>6</v>
      </c>
      <c r="T66" s="38">
        <f t="shared" si="12"/>
        <v>40</v>
      </c>
      <c r="U66" s="74" t="str">
        <f>"03201536"</f>
        <v>03201536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</row>
    <row r="67" spans="1:21" ht="15">
      <c r="A67" s="11">
        <f t="shared" si="13"/>
        <v>25</v>
      </c>
      <c r="B67" s="16" t="s">
        <v>76</v>
      </c>
      <c r="C67" s="4">
        <v>2005</v>
      </c>
      <c r="D67" s="18" t="s">
        <v>37</v>
      </c>
      <c r="E67" s="25">
        <v>8.8</v>
      </c>
      <c r="F67" s="5">
        <v>9</v>
      </c>
      <c r="G67" s="9">
        <v>2.97</v>
      </c>
      <c r="H67" s="5">
        <v>8</v>
      </c>
      <c r="I67" s="9">
        <v>23.31</v>
      </c>
      <c r="J67" s="5">
        <v>8</v>
      </c>
      <c r="K67" s="33">
        <v>30</v>
      </c>
      <c r="L67" s="5">
        <v>15</v>
      </c>
      <c r="M67" s="9">
        <v>27.78</v>
      </c>
      <c r="N67" s="5">
        <v>13</v>
      </c>
      <c r="O67" s="4">
        <f t="shared" si="7"/>
        <v>9</v>
      </c>
      <c r="P67" s="4">
        <f t="shared" si="8"/>
        <v>8</v>
      </c>
      <c r="Q67" s="4">
        <f t="shared" si="9"/>
        <v>8</v>
      </c>
      <c r="R67" s="4">
        <f t="shared" si="10"/>
        <v>15</v>
      </c>
      <c r="S67" s="4">
        <f t="shared" si="11"/>
        <v>13</v>
      </c>
      <c r="T67" s="38">
        <f t="shared" si="12"/>
        <v>37</v>
      </c>
      <c r="U67" s="73" t="str">
        <f>"03202217"</f>
        <v>03202217</v>
      </c>
    </row>
    <row r="68" spans="1:93" s="14" customFormat="1" ht="12.75">
      <c r="A68" s="11">
        <f t="shared" si="13"/>
        <v>26</v>
      </c>
      <c r="B68" s="16" t="s">
        <v>77</v>
      </c>
      <c r="C68" s="4">
        <v>2006</v>
      </c>
      <c r="D68" s="28" t="s">
        <v>153</v>
      </c>
      <c r="E68" s="25">
        <v>9.1</v>
      </c>
      <c r="F68" s="5">
        <v>6</v>
      </c>
      <c r="G68" s="9">
        <v>3.27</v>
      </c>
      <c r="H68" s="5">
        <v>11</v>
      </c>
      <c r="I68" s="9">
        <v>17.87</v>
      </c>
      <c r="J68" s="5">
        <v>5</v>
      </c>
      <c r="K68" s="33">
        <v>28</v>
      </c>
      <c r="L68" s="5">
        <v>14</v>
      </c>
      <c r="M68" s="9">
        <v>28.15</v>
      </c>
      <c r="N68" s="5">
        <v>12</v>
      </c>
      <c r="O68" s="4">
        <f t="shared" si="7"/>
        <v>6</v>
      </c>
      <c r="P68" s="4">
        <f t="shared" si="8"/>
        <v>11</v>
      </c>
      <c r="Q68" s="4">
        <f t="shared" si="9"/>
        <v>5</v>
      </c>
      <c r="R68" s="4">
        <f t="shared" si="10"/>
        <v>14</v>
      </c>
      <c r="S68" s="4">
        <f t="shared" si="11"/>
        <v>12</v>
      </c>
      <c r="T68" s="38">
        <f t="shared" si="12"/>
        <v>37</v>
      </c>
      <c r="U68" s="74" t="str">
        <f>"03201395"</f>
        <v>03201395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</row>
    <row r="69" spans="1:21" ht="12.75">
      <c r="A69" s="11">
        <f t="shared" si="13"/>
        <v>27</v>
      </c>
      <c r="B69" s="16" t="s">
        <v>78</v>
      </c>
      <c r="C69" s="4">
        <v>2005</v>
      </c>
      <c r="D69" s="13" t="s">
        <v>3</v>
      </c>
      <c r="E69" s="25">
        <v>8.9</v>
      </c>
      <c r="F69" s="5">
        <v>8</v>
      </c>
      <c r="G69" s="9">
        <v>2.8</v>
      </c>
      <c r="H69" s="5">
        <v>6</v>
      </c>
      <c r="I69" s="9">
        <v>23.06</v>
      </c>
      <c r="J69" s="5">
        <v>8</v>
      </c>
      <c r="K69" s="33">
        <v>29</v>
      </c>
      <c r="L69" s="5">
        <v>14</v>
      </c>
      <c r="M69" s="9">
        <v>27.37</v>
      </c>
      <c r="N69" s="5">
        <v>15</v>
      </c>
      <c r="O69" s="4">
        <f t="shared" si="7"/>
        <v>8</v>
      </c>
      <c r="P69" s="4">
        <f t="shared" si="8"/>
        <v>6</v>
      </c>
      <c r="Q69" s="4">
        <f t="shared" si="9"/>
        <v>8</v>
      </c>
      <c r="R69" s="4">
        <f t="shared" si="10"/>
        <v>14</v>
      </c>
      <c r="S69" s="4">
        <f t="shared" si="11"/>
        <v>15</v>
      </c>
      <c r="T69" s="38">
        <f t="shared" si="12"/>
        <v>37</v>
      </c>
      <c r="U69" s="16"/>
    </row>
    <row r="70" spans="1:21" ht="12.75">
      <c r="A70" s="11">
        <f t="shared" si="13"/>
        <v>28</v>
      </c>
      <c r="B70" s="16" t="s">
        <v>79</v>
      </c>
      <c r="C70" s="4">
        <v>2006</v>
      </c>
      <c r="D70" s="13" t="s">
        <v>25</v>
      </c>
      <c r="E70" s="25">
        <v>8.7</v>
      </c>
      <c r="F70" s="5">
        <v>10</v>
      </c>
      <c r="G70" s="9">
        <v>3.4</v>
      </c>
      <c r="H70" s="5">
        <v>12</v>
      </c>
      <c r="I70" s="9">
        <v>22.64</v>
      </c>
      <c r="J70" s="5">
        <v>8</v>
      </c>
      <c r="K70" s="33">
        <v>12</v>
      </c>
      <c r="L70" s="5">
        <v>6</v>
      </c>
      <c r="M70" s="9">
        <v>27.51</v>
      </c>
      <c r="N70" s="5">
        <v>14</v>
      </c>
      <c r="O70" s="4">
        <f t="shared" si="7"/>
        <v>10</v>
      </c>
      <c r="P70" s="4">
        <f t="shared" si="8"/>
        <v>12</v>
      </c>
      <c r="Q70" s="4">
        <f t="shared" si="9"/>
        <v>8</v>
      </c>
      <c r="R70" s="4">
        <f t="shared" si="10"/>
        <v>6</v>
      </c>
      <c r="S70" s="4">
        <f t="shared" si="11"/>
        <v>14</v>
      </c>
      <c r="T70" s="38">
        <f t="shared" si="12"/>
        <v>36</v>
      </c>
      <c r="U70" s="16"/>
    </row>
    <row r="71" spans="1:21" ht="12.75">
      <c r="A71" s="11">
        <f t="shared" si="13"/>
        <v>29</v>
      </c>
      <c r="B71" s="16" t="s">
        <v>80</v>
      </c>
      <c r="C71" s="4">
        <v>2006</v>
      </c>
      <c r="D71" s="13" t="s">
        <v>8</v>
      </c>
      <c r="E71" s="25">
        <v>9.3</v>
      </c>
      <c r="F71" s="5">
        <v>5</v>
      </c>
      <c r="G71" s="9">
        <v>3.65</v>
      </c>
      <c r="H71" s="5">
        <v>13</v>
      </c>
      <c r="I71" s="9">
        <v>18.36</v>
      </c>
      <c r="J71" s="5">
        <v>5</v>
      </c>
      <c r="K71" s="33">
        <v>9</v>
      </c>
      <c r="L71" s="5">
        <v>4</v>
      </c>
      <c r="M71" s="9">
        <v>26.73</v>
      </c>
      <c r="N71" s="5">
        <v>17</v>
      </c>
      <c r="O71" s="4">
        <f t="shared" si="7"/>
        <v>5</v>
      </c>
      <c r="P71" s="4">
        <f t="shared" si="8"/>
        <v>13</v>
      </c>
      <c r="Q71" s="4">
        <f t="shared" si="9"/>
        <v>5</v>
      </c>
      <c r="R71" s="4">
        <f t="shared" si="10"/>
        <v>4</v>
      </c>
      <c r="S71" s="4">
        <f t="shared" si="11"/>
        <v>17</v>
      </c>
      <c r="T71" s="38">
        <f t="shared" si="12"/>
        <v>35</v>
      </c>
      <c r="U71" s="74" t="str">
        <f>"03201544"</f>
        <v>03201544</v>
      </c>
    </row>
    <row r="72" spans="1:21" ht="12.75">
      <c r="A72" s="11">
        <f t="shared" si="13"/>
        <v>30</v>
      </c>
      <c r="B72" s="16" t="s">
        <v>81</v>
      </c>
      <c r="C72" s="4">
        <v>2005</v>
      </c>
      <c r="D72" s="13" t="s">
        <v>8</v>
      </c>
      <c r="E72" s="25">
        <v>8.7</v>
      </c>
      <c r="F72" s="5">
        <v>10</v>
      </c>
      <c r="G72" s="9">
        <v>3.35</v>
      </c>
      <c r="H72" s="5">
        <v>12</v>
      </c>
      <c r="I72" s="9">
        <v>18.52</v>
      </c>
      <c r="J72" s="5">
        <v>5</v>
      </c>
      <c r="K72" s="33">
        <v>23</v>
      </c>
      <c r="L72" s="5">
        <v>11</v>
      </c>
      <c r="M72" s="9">
        <v>29.02</v>
      </c>
      <c r="N72" s="5">
        <v>11</v>
      </c>
      <c r="O72" s="4">
        <f t="shared" si="7"/>
        <v>10</v>
      </c>
      <c r="P72" s="4">
        <f t="shared" si="8"/>
        <v>12</v>
      </c>
      <c r="Q72" s="4">
        <f t="shared" si="9"/>
        <v>5</v>
      </c>
      <c r="R72" s="4">
        <f t="shared" si="10"/>
        <v>11</v>
      </c>
      <c r="S72" s="4">
        <f t="shared" si="11"/>
        <v>11</v>
      </c>
      <c r="T72" s="38">
        <f t="shared" si="12"/>
        <v>34</v>
      </c>
      <c r="U72" s="16"/>
    </row>
    <row r="73" spans="1:21" ht="12.75">
      <c r="A73" s="11">
        <f t="shared" si="13"/>
        <v>31</v>
      </c>
      <c r="B73" s="16" t="s">
        <v>82</v>
      </c>
      <c r="C73" s="4">
        <v>2006</v>
      </c>
      <c r="D73" s="13" t="s">
        <v>3</v>
      </c>
      <c r="E73" s="25">
        <v>9</v>
      </c>
      <c r="F73" s="5">
        <v>7</v>
      </c>
      <c r="G73" s="9">
        <v>3.01</v>
      </c>
      <c r="H73" s="5">
        <v>8</v>
      </c>
      <c r="I73" s="9">
        <v>34.22</v>
      </c>
      <c r="J73" s="5">
        <v>15</v>
      </c>
      <c r="K73" s="33">
        <v>19</v>
      </c>
      <c r="L73" s="5">
        <v>9</v>
      </c>
      <c r="M73" s="9">
        <v>32.49</v>
      </c>
      <c r="N73" s="5">
        <v>5</v>
      </c>
      <c r="O73" s="4">
        <f t="shared" si="7"/>
        <v>7</v>
      </c>
      <c r="P73" s="4">
        <f t="shared" si="8"/>
        <v>8</v>
      </c>
      <c r="Q73" s="4">
        <f t="shared" si="9"/>
        <v>15</v>
      </c>
      <c r="R73" s="4">
        <f t="shared" si="10"/>
        <v>9</v>
      </c>
      <c r="S73" s="4">
        <f t="shared" si="11"/>
        <v>5</v>
      </c>
      <c r="T73" s="38">
        <f t="shared" si="12"/>
        <v>32</v>
      </c>
      <c r="U73" s="16"/>
    </row>
    <row r="74" spans="1:21" ht="12.75">
      <c r="A74" s="11">
        <f t="shared" si="13"/>
        <v>32</v>
      </c>
      <c r="B74" s="16" t="s">
        <v>83</v>
      </c>
      <c r="C74" s="4">
        <v>2005</v>
      </c>
      <c r="D74" s="18" t="s">
        <v>37</v>
      </c>
      <c r="E74" s="25">
        <v>9.3</v>
      </c>
      <c r="F74" s="5">
        <v>5</v>
      </c>
      <c r="G74" s="9">
        <v>2.65</v>
      </c>
      <c r="H74" s="5">
        <v>5</v>
      </c>
      <c r="I74" s="9">
        <v>20.97</v>
      </c>
      <c r="J74" s="5">
        <v>7</v>
      </c>
      <c r="K74" s="33">
        <v>24</v>
      </c>
      <c r="L74" s="5">
        <v>12</v>
      </c>
      <c r="M74" s="9">
        <v>27.64</v>
      </c>
      <c r="N74" s="5">
        <v>13</v>
      </c>
      <c r="O74" s="4">
        <f t="shared" si="7"/>
        <v>5</v>
      </c>
      <c r="P74" s="4">
        <f t="shared" si="8"/>
        <v>5</v>
      </c>
      <c r="Q74" s="4">
        <f t="shared" si="9"/>
        <v>7</v>
      </c>
      <c r="R74" s="4">
        <f t="shared" si="10"/>
        <v>12</v>
      </c>
      <c r="S74" s="4">
        <f t="shared" si="11"/>
        <v>13</v>
      </c>
      <c r="T74" s="38">
        <f t="shared" si="12"/>
        <v>32</v>
      </c>
      <c r="U74" s="16"/>
    </row>
    <row r="75" spans="1:21" ht="12.75">
      <c r="A75" s="11">
        <f t="shared" si="13"/>
        <v>33</v>
      </c>
      <c r="B75" s="16" t="s">
        <v>84</v>
      </c>
      <c r="C75" s="4">
        <v>2005</v>
      </c>
      <c r="D75" s="18" t="s">
        <v>37</v>
      </c>
      <c r="E75" s="25">
        <v>9.5</v>
      </c>
      <c r="F75" s="5">
        <v>4</v>
      </c>
      <c r="G75" s="9">
        <v>2.8</v>
      </c>
      <c r="H75" s="5">
        <v>6</v>
      </c>
      <c r="I75" s="9">
        <v>19.07</v>
      </c>
      <c r="J75" s="5">
        <v>6</v>
      </c>
      <c r="K75" s="33">
        <v>32</v>
      </c>
      <c r="L75" s="5">
        <v>16</v>
      </c>
      <c r="M75" s="9">
        <v>29.76</v>
      </c>
      <c r="N75" s="5">
        <v>10</v>
      </c>
      <c r="O75" s="4">
        <f t="shared" si="7"/>
        <v>4</v>
      </c>
      <c r="P75" s="4">
        <f t="shared" si="8"/>
        <v>6</v>
      </c>
      <c r="Q75" s="4">
        <f t="shared" si="9"/>
        <v>6</v>
      </c>
      <c r="R75" s="4">
        <f t="shared" si="10"/>
        <v>16</v>
      </c>
      <c r="S75" s="4">
        <f t="shared" si="11"/>
        <v>10</v>
      </c>
      <c r="T75" s="38">
        <f t="shared" si="12"/>
        <v>32</v>
      </c>
      <c r="U75" s="16"/>
    </row>
    <row r="76" spans="1:21" ht="12.75">
      <c r="A76" s="11">
        <f t="shared" si="13"/>
        <v>34</v>
      </c>
      <c r="B76" s="16" t="s">
        <v>85</v>
      </c>
      <c r="C76" s="4">
        <v>2005</v>
      </c>
      <c r="D76" s="13" t="s">
        <v>3</v>
      </c>
      <c r="E76" s="25">
        <v>8.8</v>
      </c>
      <c r="F76" s="5">
        <v>9</v>
      </c>
      <c r="G76" s="9">
        <v>3.15</v>
      </c>
      <c r="H76" s="5">
        <v>10</v>
      </c>
      <c r="I76" s="9">
        <v>26.85</v>
      </c>
      <c r="J76" s="5">
        <v>11</v>
      </c>
      <c r="K76" s="33">
        <v>19</v>
      </c>
      <c r="L76" s="5">
        <v>9</v>
      </c>
      <c r="M76" s="9">
        <v>29.54</v>
      </c>
      <c r="N76" s="5">
        <v>10</v>
      </c>
      <c r="O76" s="4">
        <f t="shared" si="7"/>
        <v>9</v>
      </c>
      <c r="P76" s="4">
        <f t="shared" si="8"/>
        <v>10</v>
      </c>
      <c r="Q76" s="4">
        <f t="shared" si="9"/>
        <v>11</v>
      </c>
      <c r="R76" s="4">
        <f t="shared" si="10"/>
        <v>9</v>
      </c>
      <c r="S76" s="4">
        <f t="shared" si="11"/>
        <v>10</v>
      </c>
      <c r="T76" s="38">
        <f t="shared" si="12"/>
        <v>31</v>
      </c>
      <c r="U76" s="16"/>
    </row>
    <row r="77" spans="1:21" ht="12.75">
      <c r="A77" s="11">
        <f t="shared" si="13"/>
        <v>35</v>
      </c>
      <c r="B77" s="16" t="s">
        <v>86</v>
      </c>
      <c r="C77" s="4">
        <v>2006</v>
      </c>
      <c r="D77" s="13" t="s">
        <v>151</v>
      </c>
      <c r="E77" s="25">
        <v>8.9</v>
      </c>
      <c r="F77" s="5">
        <v>8</v>
      </c>
      <c r="G77" s="9">
        <v>3.01</v>
      </c>
      <c r="H77" s="5">
        <v>8</v>
      </c>
      <c r="I77" s="9">
        <v>16.28</v>
      </c>
      <c r="J77" s="5">
        <v>4</v>
      </c>
      <c r="K77" s="33">
        <v>29</v>
      </c>
      <c r="L77" s="5">
        <v>14</v>
      </c>
      <c r="M77" s="9">
        <v>31.11</v>
      </c>
      <c r="N77" s="5">
        <v>7</v>
      </c>
      <c r="O77" s="4">
        <f t="shared" si="7"/>
        <v>8</v>
      </c>
      <c r="P77" s="4">
        <f t="shared" si="8"/>
        <v>8</v>
      </c>
      <c r="Q77" s="4">
        <f t="shared" si="9"/>
        <v>4</v>
      </c>
      <c r="R77" s="4">
        <f t="shared" si="10"/>
        <v>14</v>
      </c>
      <c r="S77" s="4">
        <f t="shared" si="11"/>
        <v>7</v>
      </c>
      <c r="T77" s="38">
        <f t="shared" si="12"/>
        <v>30</v>
      </c>
      <c r="U77" s="74" t="str">
        <f>"03201236"</f>
        <v>03201236</v>
      </c>
    </row>
    <row r="78" spans="1:21" ht="12.75">
      <c r="A78" s="11">
        <f t="shared" si="13"/>
        <v>36</v>
      </c>
      <c r="B78" s="16" t="s">
        <v>87</v>
      </c>
      <c r="C78" s="4">
        <v>2006</v>
      </c>
      <c r="D78" s="13" t="s">
        <v>59</v>
      </c>
      <c r="E78" s="25">
        <v>8.7</v>
      </c>
      <c r="F78" s="5">
        <v>10</v>
      </c>
      <c r="G78" s="9">
        <v>3.05</v>
      </c>
      <c r="H78" s="5">
        <v>9</v>
      </c>
      <c r="I78" s="9">
        <v>20.61</v>
      </c>
      <c r="J78" s="5">
        <v>7</v>
      </c>
      <c r="K78" s="33">
        <v>16</v>
      </c>
      <c r="L78" s="5">
        <v>8</v>
      </c>
      <c r="M78" s="9">
        <v>29.22</v>
      </c>
      <c r="N78" s="5">
        <v>11</v>
      </c>
      <c r="O78" s="4">
        <f t="shared" si="7"/>
        <v>10</v>
      </c>
      <c r="P78" s="4">
        <f t="shared" si="8"/>
        <v>9</v>
      </c>
      <c r="Q78" s="4">
        <f t="shared" si="9"/>
        <v>7</v>
      </c>
      <c r="R78" s="4">
        <f t="shared" si="10"/>
        <v>8</v>
      </c>
      <c r="S78" s="4">
        <f t="shared" si="11"/>
        <v>11</v>
      </c>
      <c r="T78" s="38">
        <f t="shared" si="12"/>
        <v>30</v>
      </c>
      <c r="U78" s="74" t="str">
        <f>"03201340"</f>
        <v>03201340</v>
      </c>
    </row>
    <row r="79" spans="1:21" ht="12.75">
      <c r="A79" s="11">
        <f t="shared" si="13"/>
        <v>37</v>
      </c>
      <c r="B79" s="16" t="s">
        <v>88</v>
      </c>
      <c r="C79" s="4">
        <v>2005</v>
      </c>
      <c r="D79" s="13" t="s">
        <v>12</v>
      </c>
      <c r="E79" s="25">
        <v>9.1</v>
      </c>
      <c r="F79" s="5">
        <v>6</v>
      </c>
      <c r="G79" s="9">
        <v>3.01</v>
      </c>
      <c r="H79" s="5">
        <v>8</v>
      </c>
      <c r="I79" s="9">
        <v>24.23</v>
      </c>
      <c r="J79" s="5">
        <v>9</v>
      </c>
      <c r="K79" s="33">
        <v>20</v>
      </c>
      <c r="L79" s="5">
        <v>10</v>
      </c>
      <c r="M79" s="9">
        <v>28.9</v>
      </c>
      <c r="N79" s="5">
        <v>11</v>
      </c>
      <c r="O79" s="4">
        <f t="shared" si="7"/>
        <v>6</v>
      </c>
      <c r="P79" s="4">
        <f t="shared" si="8"/>
        <v>8</v>
      </c>
      <c r="Q79" s="4">
        <f t="shared" si="9"/>
        <v>9</v>
      </c>
      <c r="R79" s="4">
        <f t="shared" si="10"/>
        <v>10</v>
      </c>
      <c r="S79" s="4">
        <f t="shared" si="11"/>
        <v>11</v>
      </c>
      <c r="T79" s="38">
        <f t="shared" si="12"/>
        <v>30</v>
      </c>
      <c r="U79" s="16"/>
    </row>
    <row r="80" spans="1:21" ht="12.75">
      <c r="A80" s="11">
        <f t="shared" si="13"/>
        <v>38</v>
      </c>
      <c r="B80" s="16" t="s">
        <v>89</v>
      </c>
      <c r="C80" s="4">
        <v>2006</v>
      </c>
      <c r="D80" s="13" t="s">
        <v>3</v>
      </c>
      <c r="E80" s="25">
        <v>9.1</v>
      </c>
      <c r="F80" s="5">
        <v>6</v>
      </c>
      <c r="G80" s="9">
        <v>3.04</v>
      </c>
      <c r="H80" s="5">
        <v>9</v>
      </c>
      <c r="I80" s="9">
        <v>20.18</v>
      </c>
      <c r="J80" s="5">
        <v>6</v>
      </c>
      <c r="K80" s="33">
        <v>14</v>
      </c>
      <c r="L80" s="5">
        <v>7</v>
      </c>
      <c r="M80" s="9">
        <v>27.9</v>
      </c>
      <c r="N80" s="5">
        <v>13</v>
      </c>
      <c r="O80" s="4">
        <f t="shared" si="7"/>
        <v>6</v>
      </c>
      <c r="P80" s="4">
        <f t="shared" si="8"/>
        <v>9</v>
      </c>
      <c r="Q80" s="4">
        <f t="shared" si="9"/>
        <v>6</v>
      </c>
      <c r="R80" s="4">
        <f t="shared" si="10"/>
        <v>7</v>
      </c>
      <c r="S80" s="4">
        <f t="shared" si="11"/>
        <v>13</v>
      </c>
      <c r="T80" s="38">
        <f t="shared" si="12"/>
        <v>29</v>
      </c>
      <c r="U80" s="16"/>
    </row>
    <row r="81" spans="1:21" ht="12.75">
      <c r="A81" s="11">
        <f t="shared" si="13"/>
        <v>39</v>
      </c>
      <c r="B81" s="16" t="s">
        <v>90</v>
      </c>
      <c r="C81" s="4">
        <v>2006</v>
      </c>
      <c r="D81" s="13" t="s">
        <v>8</v>
      </c>
      <c r="E81" s="25">
        <v>9.1</v>
      </c>
      <c r="F81" s="5">
        <v>6</v>
      </c>
      <c r="G81" s="9">
        <v>3.09</v>
      </c>
      <c r="H81" s="5">
        <v>9</v>
      </c>
      <c r="I81" s="9">
        <v>25</v>
      </c>
      <c r="J81" s="5">
        <v>9</v>
      </c>
      <c r="K81" s="33">
        <v>18</v>
      </c>
      <c r="L81" s="5">
        <v>9</v>
      </c>
      <c r="M81" s="9">
        <v>30.66</v>
      </c>
      <c r="N81" s="5">
        <v>8</v>
      </c>
      <c r="O81" s="4">
        <f t="shared" si="7"/>
        <v>6</v>
      </c>
      <c r="P81" s="4">
        <f t="shared" si="8"/>
        <v>9</v>
      </c>
      <c r="Q81" s="4">
        <f t="shared" si="9"/>
        <v>9</v>
      </c>
      <c r="R81" s="4">
        <f t="shared" si="10"/>
        <v>9</v>
      </c>
      <c r="S81" s="4">
        <f t="shared" si="11"/>
        <v>8</v>
      </c>
      <c r="T81" s="38">
        <f t="shared" si="12"/>
        <v>27</v>
      </c>
      <c r="U81" s="74" t="str">
        <f>"03201549"</f>
        <v>03201549</v>
      </c>
    </row>
    <row r="82" spans="1:21" ht="12.75">
      <c r="A82" s="11">
        <f t="shared" si="13"/>
        <v>40</v>
      </c>
      <c r="B82" s="16" t="s">
        <v>14</v>
      </c>
      <c r="C82" s="4">
        <v>2005</v>
      </c>
      <c r="D82" s="13" t="s">
        <v>3</v>
      </c>
      <c r="E82" s="25">
        <v>8.9</v>
      </c>
      <c r="F82" s="5">
        <v>8</v>
      </c>
      <c r="G82" s="9">
        <v>3.15</v>
      </c>
      <c r="H82" s="5">
        <v>10</v>
      </c>
      <c r="I82" s="9">
        <v>25.21</v>
      </c>
      <c r="J82" s="5">
        <v>10</v>
      </c>
      <c r="K82" s="33">
        <v>16</v>
      </c>
      <c r="L82" s="5">
        <v>8</v>
      </c>
      <c r="M82" s="9">
        <v>31.62</v>
      </c>
      <c r="N82" s="5">
        <v>6</v>
      </c>
      <c r="O82" s="4">
        <f t="shared" si="7"/>
        <v>8</v>
      </c>
      <c r="P82" s="4">
        <f t="shared" si="8"/>
        <v>10</v>
      </c>
      <c r="Q82" s="4">
        <f t="shared" si="9"/>
        <v>10</v>
      </c>
      <c r="R82" s="4">
        <f t="shared" si="10"/>
        <v>8</v>
      </c>
      <c r="S82" s="4">
        <f t="shared" si="11"/>
        <v>6</v>
      </c>
      <c r="T82" s="38">
        <f t="shared" si="12"/>
        <v>28</v>
      </c>
      <c r="U82" s="16"/>
    </row>
    <row r="83" spans="1:21" ht="12.75">
      <c r="A83" s="11">
        <f t="shared" si="13"/>
        <v>41</v>
      </c>
      <c r="B83" s="16" t="s">
        <v>91</v>
      </c>
      <c r="C83" s="4">
        <v>2006</v>
      </c>
      <c r="D83" s="18" t="s">
        <v>37</v>
      </c>
      <c r="E83" s="25">
        <v>9.4</v>
      </c>
      <c r="F83" s="5">
        <v>5</v>
      </c>
      <c r="G83" s="9">
        <v>2.55</v>
      </c>
      <c r="H83" s="5">
        <v>4</v>
      </c>
      <c r="I83" s="9">
        <v>27.86</v>
      </c>
      <c r="J83" s="5">
        <v>11</v>
      </c>
      <c r="K83" s="33">
        <v>18</v>
      </c>
      <c r="L83" s="5">
        <v>9</v>
      </c>
      <c r="M83" s="9">
        <v>30.94</v>
      </c>
      <c r="N83" s="5">
        <v>7</v>
      </c>
      <c r="O83" s="4">
        <f t="shared" si="7"/>
        <v>5</v>
      </c>
      <c r="P83" s="4">
        <f t="shared" si="8"/>
        <v>4</v>
      </c>
      <c r="Q83" s="4">
        <f t="shared" si="9"/>
        <v>11</v>
      </c>
      <c r="R83" s="4">
        <f t="shared" si="10"/>
        <v>9</v>
      </c>
      <c r="S83" s="4">
        <f t="shared" si="11"/>
        <v>7</v>
      </c>
      <c r="T83" s="38">
        <f t="shared" si="12"/>
        <v>27</v>
      </c>
      <c r="U83" s="16"/>
    </row>
    <row r="84" spans="1:21" ht="12.75">
      <c r="A84" s="11">
        <f t="shared" si="13"/>
        <v>42</v>
      </c>
      <c r="B84" s="16" t="s">
        <v>92</v>
      </c>
      <c r="C84" s="4">
        <v>2006</v>
      </c>
      <c r="D84" s="13" t="s">
        <v>8</v>
      </c>
      <c r="E84" s="25">
        <v>9.5</v>
      </c>
      <c r="F84" s="5">
        <v>5</v>
      </c>
      <c r="G84" s="9">
        <v>3.19</v>
      </c>
      <c r="H84" s="5">
        <v>10</v>
      </c>
      <c r="I84" s="9">
        <v>20.69</v>
      </c>
      <c r="J84" s="5">
        <v>7</v>
      </c>
      <c r="K84" s="33">
        <v>17</v>
      </c>
      <c r="L84" s="5">
        <v>8</v>
      </c>
      <c r="M84" s="9">
        <v>29.81</v>
      </c>
      <c r="N84" s="5">
        <v>9</v>
      </c>
      <c r="O84" s="4">
        <f t="shared" si="7"/>
        <v>5</v>
      </c>
      <c r="P84" s="4">
        <f t="shared" si="8"/>
        <v>10</v>
      </c>
      <c r="Q84" s="4">
        <f t="shared" si="9"/>
        <v>7</v>
      </c>
      <c r="R84" s="4">
        <f t="shared" si="10"/>
        <v>8</v>
      </c>
      <c r="S84" s="4">
        <f t="shared" si="11"/>
        <v>9</v>
      </c>
      <c r="T84" s="38">
        <f t="shared" si="12"/>
        <v>27</v>
      </c>
      <c r="U84" s="16"/>
    </row>
    <row r="85" spans="1:21" ht="12.75">
      <c r="A85" s="11">
        <f t="shared" si="13"/>
        <v>43</v>
      </c>
      <c r="B85" s="16" t="s">
        <v>93</v>
      </c>
      <c r="C85" s="4">
        <v>2006</v>
      </c>
      <c r="D85" s="13" t="s">
        <v>3</v>
      </c>
      <c r="E85" s="25">
        <v>9.2</v>
      </c>
      <c r="F85" s="5">
        <v>6</v>
      </c>
      <c r="G85" s="9">
        <v>2.5</v>
      </c>
      <c r="H85" s="5">
        <v>4</v>
      </c>
      <c r="I85" s="9">
        <v>16.93</v>
      </c>
      <c r="J85" s="5">
        <v>4</v>
      </c>
      <c r="K85" s="33">
        <v>23</v>
      </c>
      <c r="L85" s="5">
        <v>11</v>
      </c>
      <c r="M85" s="9">
        <v>30.23</v>
      </c>
      <c r="N85" s="5">
        <v>9</v>
      </c>
      <c r="O85" s="4">
        <f t="shared" si="7"/>
        <v>6</v>
      </c>
      <c r="P85" s="4">
        <f t="shared" si="8"/>
        <v>4</v>
      </c>
      <c r="Q85" s="4">
        <f t="shared" si="9"/>
        <v>4</v>
      </c>
      <c r="R85" s="4">
        <f t="shared" si="10"/>
        <v>11</v>
      </c>
      <c r="S85" s="4">
        <f t="shared" si="11"/>
        <v>9</v>
      </c>
      <c r="T85" s="38">
        <f t="shared" si="12"/>
        <v>26</v>
      </c>
      <c r="U85" s="16"/>
    </row>
    <row r="86" spans="1:21" ht="12.75">
      <c r="A86" s="11">
        <f t="shared" si="13"/>
        <v>44</v>
      </c>
      <c r="B86" s="16" t="s">
        <v>94</v>
      </c>
      <c r="C86" s="4">
        <v>2005</v>
      </c>
      <c r="D86" s="18" t="s">
        <v>37</v>
      </c>
      <c r="E86" s="25">
        <v>9.8</v>
      </c>
      <c r="F86" s="5">
        <v>3</v>
      </c>
      <c r="G86" s="9">
        <v>2.8</v>
      </c>
      <c r="H86" s="5">
        <v>6</v>
      </c>
      <c r="I86" s="9">
        <v>22.7</v>
      </c>
      <c r="J86" s="5">
        <v>8</v>
      </c>
      <c r="K86" s="33">
        <v>22</v>
      </c>
      <c r="L86" s="5">
        <v>11</v>
      </c>
      <c r="M86" s="9">
        <v>38.3</v>
      </c>
      <c r="N86" s="5">
        <v>4</v>
      </c>
      <c r="O86" s="4">
        <f t="shared" si="7"/>
        <v>3</v>
      </c>
      <c r="P86" s="4">
        <f t="shared" si="8"/>
        <v>6</v>
      </c>
      <c r="Q86" s="4">
        <f t="shared" si="9"/>
        <v>8</v>
      </c>
      <c r="R86" s="4">
        <f t="shared" si="10"/>
        <v>11</v>
      </c>
      <c r="S86" s="4">
        <f t="shared" si="11"/>
        <v>4</v>
      </c>
      <c r="T86" s="38">
        <f t="shared" si="12"/>
        <v>25</v>
      </c>
      <c r="U86" s="16"/>
    </row>
    <row r="87" spans="1:21" ht="12.75">
      <c r="A87" s="11">
        <f t="shared" si="13"/>
        <v>45</v>
      </c>
      <c r="B87" s="16" t="s">
        <v>95</v>
      </c>
      <c r="C87" s="4">
        <v>2005</v>
      </c>
      <c r="D87" s="13" t="s">
        <v>8</v>
      </c>
      <c r="E87" s="25">
        <v>8.9</v>
      </c>
      <c r="F87" s="5">
        <v>8</v>
      </c>
      <c r="G87" s="9">
        <v>2.5</v>
      </c>
      <c r="H87" s="5">
        <v>4</v>
      </c>
      <c r="I87" s="9">
        <v>27.1</v>
      </c>
      <c r="J87" s="5">
        <v>11</v>
      </c>
      <c r="K87" s="33">
        <v>11</v>
      </c>
      <c r="L87" s="5">
        <v>5</v>
      </c>
      <c r="M87" s="9">
        <v>35.6</v>
      </c>
      <c r="N87" s="5">
        <v>4</v>
      </c>
      <c r="O87" s="4">
        <f t="shared" si="7"/>
        <v>8</v>
      </c>
      <c r="P87" s="4">
        <f t="shared" si="8"/>
        <v>4</v>
      </c>
      <c r="Q87" s="4">
        <f t="shared" si="9"/>
        <v>11</v>
      </c>
      <c r="R87" s="4">
        <f t="shared" si="10"/>
        <v>5</v>
      </c>
      <c r="S87" s="4">
        <f t="shared" si="11"/>
        <v>4</v>
      </c>
      <c r="T87" s="38">
        <f t="shared" si="12"/>
        <v>24</v>
      </c>
      <c r="U87" s="16"/>
    </row>
    <row r="88" spans="1:21" ht="12.75">
      <c r="A88" s="11">
        <f t="shared" si="13"/>
        <v>46</v>
      </c>
      <c r="B88" s="16" t="s">
        <v>96</v>
      </c>
      <c r="C88" s="4">
        <v>2006</v>
      </c>
      <c r="D88" s="13" t="s">
        <v>12</v>
      </c>
      <c r="E88" s="25">
        <v>9.3</v>
      </c>
      <c r="F88" s="5">
        <v>5</v>
      </c>
      <c r="G88" s="9">
        <v>2.2</v>
      </c>
      <c r="H88" s="5">
        <v>2</v>
      </c>
      <c r="I88" s="9">
        <v>20.56</v>
      </c>
      <c r="J88" s="5">
        <v>7</v>
      </c>
      <c r="K88" s="33">
        <v>20</v>
      </c>
      <c r="L88" s="5">
        <v>10</v>
      </c>
      <c r="M88" s="9">
        <v>32</v>
      </c>
      <c r="N88" s="5">
        <v>6</v>
      </c>
      <c r="O88" s="4">
        <f t="shared" si="7"/>
        <v>5</v>
      </c>
      <c r="P88" s="4">
        <f t="shared" si="8"/>
        <v>2</v>
      </c>
      <c r="Q88" s="4">
        <f t="shared" si="9"/>
        <v>7</v>
      </c>
      <c r="R88" s="4">
        <f t="shared" si="10"/>
        <v>10</v>
      </c>
      <c r="S88" s="4">
        <f t="shared" si="11"/>
        <v>6</v>
      </c>
      <c r="T88" s="38">
        <f t="shared" si="12"/>
        <v>23</v>
      </c>
      <c r="U88" s="16"/>
    </row>
    <row r="89" spans="1:21" ht="12.75">
      <c r="A89" s="11">
        <f t="shared" si="13"/>
        <v>47</v>
      </c>
      <c r="B89" s="16" t="s">
        <v>97</v>
      </c>
      <c r="C89" s="4">
        <v>2006</v>
      </c>
      <c r="D89" s="13" t="s">
        <v>33</v>
      </c>
      <c r="E89" s="25">
        <v>9.1</v>
      </c>
      <c r="F89" s="5">
        <v>6</v>
      </c>
      <c r="G89" s="9">
        <v>3.1</v>
      </c>
      <c r="H89" s="5">
        <v>9</v>
      </c>
      <c r="I89" s="9">
        <v>20.69</v>
      </c>
      <c r="J89" s="5">
        <v>7</v>
      </c>
      <c r="K89" s="33">
        <v>14</v>
      </c>
      <c r="L89" s="5">
        <v>7</v>
      </c>
      <c r="M89" s="9">
        <v>31.48</v>
      </c>
      <c r="N89" s="5">
        <v>7</v>
      </c>
      <c r="O89" s="4">
        <f t="shared" si="7"/>
        <v>6</v>
      </c>
      <c r="P89" s="4">
        <f t="shared" si="8"/>
        <v>9</v>
      </c>
      <c r="Q89" s="4">
        <f t="shared" si="9"/>
        <v>7</v>
      </c>
      <c r="R89" s="4">
        <f t="shared" si="10"/>
        <v>7</v>
      </c>
      <c r="S89" s="4">
        <f t="shared" si="11"/>
        <v>7</v>
      </c>
      <c r="T89" s="38">
        <f t="shared" si="12"/>
        <v>23</v>
      </c>
      <c r="U89" s="16"/>
    </row>
    <row r="90" spans="1:21" ht="12.75">
      <c r="A90" s="11">
        <f t="shared" si="13"/>
        <v>48</v>
      </c>
      <c r="B90" s="16" t="s">
        <v>98</v>
      </c>
      <c r="C90" s="4">
        <v>2006</v>
      </c>
      <c r="D90" s="13" t="s">
        <v>3</v>
      </c>
      <c r="E90" s="25">
        <v>10.4</v>
      </c>
      <c r="F90" s="5">
        <v>2</v>
      </c>
      <c r="G90" s="9">
        <v>2.62</v>
      </c>
      <c r="H90" s="5">
        <v>5</v>
      </c>
      <c r="I90" s="9">
        <v>24.58</v>
      </c>
      <c r="J90" s="5">
        <v>9</v>
      </c>
      <c r="K90" s="33">
        <v>10</v>
      </c>
      <c r="L90" s="5">
        <v>5</v>
      </c>
      <c r="M90" s="9">
        <v>30.91</v>
      </c>
      <c r="N90" s="5">
        <v>8</v>
      </c>
      <c r="O90" s="4">
        <f t="shared" si="7"/>
        <v>2</v>
      </c>
      <c r="P90" s="4">
        <f t="shared" si="8"/>
        <v>5</v>
      </c>
      <c r="Q90" s="4">
        <f t="shared" si="9"/>
        <v>9</v>
      </c>
      <c r="R90" s="4">
        <f t="shared" si="10"/>
        <v>5</v>
      </c>
      <c r="S90" s="4">
        <f t="shared" si="11"/>
        <v>8</v>
      </c>
      <c r="T90" s="38">
        <f t="shared" si="12"/>
        <v>22</v>
      </c>
      <c r="U90" s="16"/>
    </row>
    <row r="91" spans="1:21" ht="12.75">
      <c r="A91" s="11">
        <f t="shared" si="13"/>
        <v>49</v>
      </c>
      <c r="B91" s="16" t="s">
        <v>99</v>
      </c>
      <c r="C91" s="4">
        <v>2006</v>
      </c>
      <c r="D91" s="13" t="s">
        <v>59</v>
      </c>
      <c r="E91" s="25">
        <v>9.1</v>
      </c>
      <c r="F91" s="5">
        <v>6</v>
      </c>
      <c r="G91" s="9">
        <v>2.8</v>
      </c>
      <c r="H91" s="5">
        <v>6</v>
      </c>
      <c r="I91" s="9">
        <v>8.04</v>
      </c>
      <c r="J91" s="5">
        <v>1</v>
      </c>
      <c r="K91" s="33">
        <v>14</v>
      </c>
      <c r="L91" s="5">
        <v>7</v>
      </c>
      <c r="M91" s="9">
        <v>30.28</v>
      </c>
      <c r="N91" s="5">
        <v>8</v>
      </c>
      <c r="O91" s="4">
        <f>F91</f>
        <v>6</v>
      </c>
      <c r="P91" s="4">
        <f>H91</f>
        <v>6</v>
      </c>
      <c r="Q91" s="4">
        <f>J91</f>
        <v>1</v>
      </c>
      <c r="R91" s="4">
        <f>L91</f>
        <v>7</v>
      </c>
      <c r="S91" s="4">
        <f>N91</f>
        <v>8</v>
      </c>
      <c r="T91" s="38">
        <f t="shared" si="12"/>
        <v>21</v>
      </c>
      <c r="U91" s="74" t="str">
        <f>"03201567"</f>
        <v>03201567</v>
      </c>
    </row>
    <row r="92" spans="1:21" ht="12.75">
      <c r="A92" s="11">
        <f t="shared" si="13"/>
        <v>50</v>
      </c>
      <c r="B92" s="16" t="s">
        <v>100</v>
      </c>
      <c r="C92" s="4">
        <v>2005</v>
      </c>
      <c r="D92" s="13" t="s">
        <v>3</v>
      </c>
      <c r="E92" s="25">
        <v>9.4</v>
      </c>
      <c r="F92" s="5">
        <v>4</v>
      </c>
      <c r="G92" s="9">
        <v>2.53</v>
      </c>
      <c r="H92" s="5">
        <v>4</v>
      </c>
      <c r="I92" s="9">
        <v>14.9</v>
      </c>
      <c r="J92" s="5">
        <v>3</v>
      </c>
      <c r="K92" s="33">
        <v>21</v>
      </c>
      <c r="L92" s="5">
        <v>10</v>
      </c>
      <c r="M92" s="9">
        <v>41.29</v>
      </c>
      <c r="N92" s="5">
        <v>4</v>
      </c>
      <c r="O92" s="4">
        <f>F92</f>
        <v>4</v>
      </c>
      <c r="P92" s="4">
        <f>H92</f>
        <v>4</v>
      </c>
      <c r="Q92" s="4">
        <f>J92</f>
        <v>3</v>
      </c>
      <c r="R92" s="4">
        <f>L92</f>
        <v>10</v>
      </c>
      <c r="S92" s="4">
        <f>N92</f>
        <v>4</v>
      </c>
      <c r="T92" s="38">
        <f t="shared" si="12"/>
        <v>18</v>
      </c>
      <c r="U92" s="16"/>
    </row>
    <row r="93" spans="1:21" ht="12.75">
      <c r="A93" s="11">
        <f t="shared" si="13"/>
        <v>51</v>
      </c>
      <c r="B93" s="16" t="s">
        <v>101</v>
      </c>
      <c r="C93" s="4">
        <v>2005</v>
      </c>
      <c r="D93" s="13" t="s">
        <v>3</v>
      </c>
      <c r="E93" s="25">
        <v>9.1</v>
      </c>
      <c r="F93" s="5">
        <v>6</v>
      </c>
      <c r="G93" s="9">
        <v>2.4</v>
      </c>
      <c r="H93" s="5">
        <v>3</v>
      </c>
      <c r="I93" s="9">
        <v>16.86</v>
      </c>
      <c r="J93" s="5">
        <v>4</v>
      </c>
      <c r="K93" s="33">
        <v>11</v>
      </c>
      <c r="L93" s="5">
        <v>5</v>
      </c>
      <c r="M93" s="9">
        <v>32.19</v>
      </c>
      <c r="N93" s="5">
        <v>5</v>
      </c>
      <c r="O93" s="4">
        <f>F93</f>
        <v>6</v>
      </c>
      <c r="P93" s="4">
        <f>H93</f>
        <v>3</v>
      </c>
      <c r="Q93" s="4">
        <f>J93</f>
        <v>4</v>
      </c>
      <c r="R93" s="4">
        <f>L93</f>
        <v>5</v>
      </c>
      <c r="S93" s="4">
        <f>N93</f>
        <v>5</v>
      </c>
      <c r="T93" s="38">
        <f t="shared" si="12"/>
        <v>16</v>
      </c>
      <c r="U93" s="16"/>
    </row>
    <row r="94" spans="1:21" ht="12.75">
      <c r="A94" s="11">
        <f t="shared" si="13"/>
        <v>52</v>
      </c>
      <c r="B94" s="16" t="s">
        <v>102</v>
      </c>
      <c r="C94" s="4">
        <v>2006</v>
      </c>
      <c r="D94" s="13" t="s">
        <v>33</v>
      </c>
      <c r="E94" s="27">
        <v>10.2</v>
      </c>
      <c r="F94" s="5">
        <v>2</v>
      </c>
      <c r="G94" s="9">
        <v>2.1</v>
      </c>
      <c r="H94" s="5">
        <v>1</v>
      </c>
      <c r="I94" s="9">
        <v>10.43</v>
      </c>
      <c r="J94" s="5">
        <v>1</v>
      </c>
      <c r="K94" s="33">
        <v>8</v>
      </c>
      <c r="L94" s="5">
        <v>4</v>
      </c>
      <c r="M94" s="9">
        <v>32.32</v>
      </c>
      <c r="N94" s="5">
        <v>5</v>
      </c>
      <c r="O94" s="4">
        <f t="shared" si="7"/>
        <v>2</v>
      </c>
      <c r="P94" s="4">
        <f t="shared" si="8"/>
        <v>1</v>
      </c>
      <c r="Q94" s="4">
        <f t="shared" si="9"/>
        <v>1</v>
      </c>
      <c r="R94" s="4">
        <f t="shared" si="10"/>
        <v>4</v>
      </c>
      <c r="S94" s="4">
        <f t="shared" si="11"/>
        <v>5</v>
      </c>
      <c r="T94" s="38">
        <f t="shared" si="12"/>
        <v>11</v>
      </c>
      <c r="U94" s="16"/>
    </row>
    <row r="95" ht="12.75">
      <c r="U95" s="16"/>
    </row>
    <row r="96" ht="12.75">
      <c r="U96" s="16"/>
    </row>
    <row r="97" ht="12.75">
      <c r="U97" s="16"/>
    </row>
    <row r="98" ht="12.75">
      <c r="U98" s="16"/>
    </row>
    <row r="99" ht="13.5" thickBot="1">
      <c r="U99" s="16"/>
    </row>
    <row r="100" spans="1:21" ht="13.5" customHeight="1" thickBot="1">
      <c r="A100" s="44" t="s">
        <v>9</v>
      </c>
      <c r="B100" s="45"/>
      <c r="C100" s="45"/>
      <c r="D100" s="46"/>
      <c r="E100" s="70">
        <v>50</v>
      </c>
      <c r="F100" s="64"/>
      <c r="G100" s="64" t="s">
        <v>5</v>
      </c>
      <c r="H100" s="64"/>
      <c r="I100" s="64" t="s">
        <v>17</v>
      </c>
      <c r="J100" s="64"/>
      <c r="K100" s="71" t="s">
        <v>18</v>
      </c>
      <c r="L100" s="72"/>
      <c r="M100" s="64" t="s">
        <v>6</v>
      </c>
      <c r="N100" s="64"/>
      <c r="O100" s="36"/>
      <c r="P100" s="36"/>
      <c r="Q100" s="36"/>
      <c r="R100" s="36"/>
      <c r="S100" s="36"/>
      <c r="T100" s="42" t="s">
        <v>0</v>
      </c>
      <c r="U100" s="43"/>
    </row>
    <row r="101" spans="1:21" ht="13.5" customHeight="1" thickBot="1">
      <c r="A101" s="54"/>
      <c r="B101" s="55"/>
      <c r="C101" s="55"/>
      <c r="D101" s="56"/>
      <c r="E101" s="50" t="s">
        <v>1</v>
      </c>
      <c r="F101" s="51" t="s">
        <v>2</v>
      </c>
      <c r="G101" s="52" t="s">
        <v>1</v>
      </c>
      <c r="H101" s="51" t="s">
        <v>2</v>
      </c>
      <c r="I101" s="52" t="s">
        <v>1</v>
      </c>
      <c r="J101" s="51" t="s">
        <v>2</v>
      </c>
      <c r="K101" s="52" t="s">
        <v>1</v>
      </c>
      <c r="L101" s="51" t="s">
        <v>2</v>
      </c>
      <c r="M101" s="52" t="s">
        <v>1</v>
      </c>
      <c r="N101" s="51" t="s">
        <v>2</v>
      </c>
      <c r="O101" s="4" t="str">
        <f aca="true" t="shared" si="14" ref="O101:O125">F101</f>
        <v>Punti</v>
      </c>
      <c r="P101" s="4" t="str">
        <f>L101</f>
        <v>Punti</v>
      </c>
      <c r="Q101" s="4" t="str">
        <f>N101</f>
        <v>Punti</v>
      </c>
      <c r="R101" s="4" t="str">
        <f>H101</f>
        <v>Punti</v>
      </c>
      <c r="S101" s="12" t="str">
        <f>J101</f>
        <v>Punti</v>
      </c>
      <c r="T101" s="37" t="s">
        <v>2</v>
      </c>
      <c r="U101" s="4"/>
    </row>
    <row r="102" spans="1:93" s="14" customFormat="1" ht="12.75">
      <c r="A102" s="57">
        <v>1</v>
      </c>
      <c r="B102" s="58" t="s">
        <v>103</v>
      </c>
      <c r="C102" s="59">
        <v>2007</v>
      </c>
      <c r="D102" s="18" t="s">
        <v>37</v>
      </c>
      <c r="E102" s="25">
        <v>9.6</v>
      </c>
      <c r="F102" s="5">
        <v>7</v>
      </c>
      <c r="G102" s="6">
        <v>2.53</v>
      </c>
      <c r="H102" s="7">
        <v>7</v>
      </c>
      <c r="I102" s="6">
        <v>14.95</v>
      </c>
      <c r="J102" s="7">
        <v>9</v>
      </c>
      <c r="K102" s="32">
        <v>56</v>
      </c>
      <c r="L102" s="7">
        <v>20</v>
      </c>
      <c r="M102" s="6">
        <v>27.94</v>
      </c>
      <c r="N102" s="7">
        <v>20</v>
      </c>
      <c r="O102" s="4">
        <f t="shared" si="14"/>
        <v>7</v>
      </c>
      <c r="P102" s="4">
        <f aca="true" t="shared" si="15" ref="P102:P125">H102</f>
        <v>7</v>
      </c>
      <c r="Q102" s="4">
        <f aca="true" t="shared" si="16" ref="Q102:Q125">J102</f>
        <v>9</v>
      </c>
      <c r="R102" s="4">
        <f aca="true" t="shared" si="17" ref="R102:R125">L102</f>
        <v>20</v>
      </c>
      <c r="S102" s="12">
        <f aca="true" t="shared" si="18" ref="S102:S125">N102</f>
        <v>20</v>
      </c>
      <c r="T102" s="39">
        <f aca="true" t="shared" si="19" ref="T102:T125">SUM(LARGE(O102:S102,1)+LARGE(O102:S102,2)+LARGE(O102:S102,3))</f>
        <v>49</v>
      </c>
      <c r="U102" s="16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</row>
    <row r="103" spans="1:21" ht="12.75">
      <c r="A103" s="15">
        <f>A102+1</f>
        <v>2</v>
      </c>
      <c r="B103" s="16" t="s">
        <v>104</v>
      </c>
      <c r="C103" s="4">
        <v>2008</v>
      </c>
      <c r="D103" s="13" t="s">
        <v>59</v>
      </c>
      <c r="E103" s="26">
        <v>9.4</v>
      </c>
      <c r="F103" s="5">
        <v>8</v>
      </c>
      <c r="G103" s="6">
        <v>2.65</v>
      </c>
      <c r="H103" s="5">
        <v>8</v>
      </c>
      <c r="I103" s="6">
        <v>22.03</v>
      </c>
      <c r="J103" s="5">
        <v>14</v>
      </c>
      <c r="K103" s="32">
        <v>29</v>
      </c>
      <c r="L103" s="5">
        <v>14</v>
      </c>
      <c r="M103" s="6">
        <v>25.19</v>
      </c>
      <c r="N103" s="5">
        <v>20</v>
      </c>
      <c r="O103" s="4">
        <f t="shared" si="14"/>
        <v>8</v>
      </c>
      <c r="P103" s="4">
        <f t="shared" si="15"/>
        <v>8</v>
      </c>
      <c r="Q103" s="4">
        <f t="shared" si="16"/>
        <v>14</v>
      </c>
      <c r="R103" s="4">
        <f t="shared" si="17"/>
        <v>14</v>
      </c>
      <c r="S103" s="12">
        <f t="shared" si="18"/>
        <v>20</v>
      </c>
      <c r="T103" s="39">
        <f t="shared" si="19"/>
        <v>48</v>
      </c>
      <c r="U103" s="16"/>
    </row>
    <row r="104" spans="1:21" ht="12.75">
      <c r="A104" s="15">
        <f aca="true" t="shared" si="20" ref="A104:A125">A103+1</f>
        <v>3</v>
      </c>
      <c r="B104" s="16" t="s">
        <v>105</v>
      </c>
      <c r="C104" s="4">
        <v>2008</v>
      </c>
      <c r="D104" s="28" t="s">
        <v>3</v>
      </c>
      <c r="E104" s="25">
        <v>9</v>
      </c>
      <c r="F104" s="5">
        <v>12</v>
      </c>
      <c r="G104" s="6">
        <v>2.68</v>
      </c>
      <c r="H104" s="5">
        <v>8</v>
      </c>
      <c r="I104" s="6">
        <v>14.88</v>
      </c>
      <c r="J104" s="5">
        <v>9</v>
      </c>
      <c r="K104" s="32">
        <v>35</v>
      </c>
      <c r="L104" s="5">
        <v>17</v>
      </c>
      <c r="M104" s="6">
        <v>28.06</v>
      </c>
      <c r="N104" s="5">
        <v>19</v>
      </c>
      <c r="O104" s="4">
        <f t="shared" si="14"/>
        <v>12</v>
      </c>
      <c r="P104" s="4">
        <f t="shared" si="15"/>
        <v>8</v>
      </c>
      <c r="Q104" s="4">
        <f t="shared" si="16"/>
        <v>9</v>
      </c>
      <c r="R104" s="4">
        <f t="shared" si="17"/>
        <v>17</v>
      </c>
      <c r="S104" s="12">
        <f t="shared" si="18"/>
        <v>19</v>
      </c>
      <c r="T104" s="39">
        <f t="shared" si="19"/>
        <v>48</v>
      </c>
      <c r="U104" s="16"/>
    </row>
    <row r="105" spans="1:21" ht="12.75">
      <c r="A105" s="15">
        <f t="shared" si="20"/>
        <v>4</v>
      </c>
      <c r="B105" s="16" t="s">
        <v>106</v>
      </c>
      <c r="C105" s="4">
        <v>2008</v>
      </c>
      <c r="D105" s="18" t="s">
        <v>37</v>
      </c>
      <c r="E105" s="24">
        <v>9.4</v>
      </c>
      <c r="F105" s="5">
        <v>8</v>
      </c>
      <c r="G105" s="6">
        <v>2.08</v>
      </c>
      <c r="H105" s="5">
        <v>3</v>
      </c>
      <c r="I105" s="6">
        <v>14.04</v>
      </c>
      <c r="J105" s="5">
        <v>8</v>
      </c>
      <c r="K105" s="32">
        <v>47</v>
      </c>
      <c r="L105" s="5">
        <v>20</v>
      </c>
      <c r="M105" s="6">
        <v>30</v>
      </c>
      <c r="N105" s="5">
        <v>16</v>
      </c>
      <c r="O105" s="4">
        <f t="shared" si="14"/>
        <v>8</v>
      </c>
      <c r="P105" s="4">
        <f t="shared" si="15"/>
        <v>3</v>
      </c>
      <c r="Q105" s="4">
        <f t="shared" si="16"/>
        <v>8</v>
      </c>
      <c r="R105" s="4">
        <f t="shared" si="17"/>
        <v>20</v>
      </c>
      <c r="S105" s="12">
        <f t="shared" si="18"/>
        <v>16</v>
      </c>
      <c r="T105" s="39">
        <f t="shared" si="19"/>
        <v>44</v>
      </c>
      <c r="U105" s="16"/>
    </row>
    <row r="106" spans="1:21" ht="12.75">
      <c r="A106" s="15">
        <f t="shared" si="20"/>
        <v>5</v>
      </c>
      <c r="B106" s="16" t="s">
        <v>107</v>
      </c>
      <c r="C106" s="4">
        <v>2007</v>
      </c>
      <c r="D106" s="34" t="s">
        <v>108</v>
      </c>
      <c r="E106" s="24">
        <v>10.4</v>
      </c>
      <c r="F106" s="5">
        <v>3</v>
      </c>
      <c r="G106" s="6">
        <v>1.98</v>
      </c>
      <c r="H106" s="5">
        <v>2</v>
      </c>
      <c r="I106" s="6">
        <v>10.81</v>
      </c>
      <c r="J106" s="5">
        <v>6</v>
      </c>
      <c r="K106" s="32">
        <v>48</v>
      </c>
      <c r="L106" s="5">
        <v>20</v>
      </c>
      <c r="M106" s="6">
        <v>29.85</v>
      </c>
      <c r="N106" s="5">
        <v>17</v>
      </c>
      <c r="O106" s="4">
        <f t="shared" si="14"/>
        <v>3</v>
      </c>
      <c r="P106" s="4">
        <f t="shared" si="15"/>
        <v>2</v>
      </c>
      <c r="Q106" s="4">
        <f t="shared" si="16"/>
        <v>6</v>
      </c>
      <c r="R106" s="4">
        <f t="shared" si="17"/>
        <v>20</v>
      </c>
      <c r="S106" s="12">
        <f t="shared" si="18"/>
        <v>17</v>
      </c>
      <c r="T106" s="39">
        <f t="shared" si="19"/>
        <v>43</v>
      </c>
      <c r="U106" s="16"/>
    </row>
    <row r="107" spans="1:21" ht="12.75">
      <c r="A107" s="15">
        <f t="shared" si="20"/>
        <v>6</v>
      </c>
      <c r="B107" s="16" t="s">
        <v>109</v>
      </c>
      <c r="C107" s="4">
        <v>2008</v>
      </c>
      <c r="D107" s="34" t="s">
        <v>108</v>
      </c>
      <c r="E107" s="24">
        <v>10.5</v>
      </c>
      <c r="F107" s="5">
        <v>3</v>
      </c>
      <c r="G107" s="6">
        <v>2.21</v>
      </c>
      <c r="H107" s="5">
        <v>4</v>
      </c>
      <c r="I107" s="6">
        <v>8.74</v>
      </c>
      <c r="J107" s="5">
        <v>5</v>
      </c>
      <c r="K107" s="32">
        <v>40</v>
      </c>
      <c r="L107" s="5">
        <v>20</v>
      </c>
      <c r="M107" s="6">
        <v>28.91</v>
      </c>
      <c r="N107" s="5">
        <v>18</v>
      </c>
      <c r="O107" s="4">
        <f t="shared" si="14"/>
        <v>3</v>
      </c>
      <c r="P107" s="4">
        <f t="shared" si="15"/>
        <v>4</v>
      </c>
      <c r="Q107" s="4">
        <f t="shared" si="16"/>
        <v>5</v>
      </c>
      <c r="R107" s="4">
        <f t="shared" si="17"/>
        <v>20</v>
      </c>
      <c r="S107" s="12">
        <f t="shared" si="18"/>
        <v>18</v>
      </c>
      <c r="T107" s="39">
        <f t="shared" si="19"/>
        <v>43</v>
      </c>
      <c r="U107" s="16"/>
    </row>
    <row r="108" spans="1:21" ht="12.75">
      <c r="A108" s="15">
        <f t="shared" si="20"/>
        <v>7</v>
      </c>
      <c r="B108" s="16" t="s">
        <v>110</v>
      </c>
      <c r="C108" s="4">
        <v>2007</v>
      </c>
      <c r="D108" s="34" t="s">
        <v>108</v>
      </c>
      <c r="E108" s="24">
        <v>9.3</v>
      </c>
      <c r="F108" s="5">
        <v>9</v>
      </c>
      <c r="G108" s="6">
        <v>2.46</v>
      </c>
      <c r="H108" s="5">
        <v>6</v>
      </c>
      <c r="I108" s="6">
        <v>12.61</v>
      </c>
      <c r="J108" s="5">
        <v>7</v>
      </c>
      <c r="K108" s="32">
        <v>28</v>
      </c>
      <c r="L108" s="5">
        <v>14</v>
      </c>
      <c r="M108" s="6">
        <v>28.57</v>
      </c>
      <c r="N108" s="5">
        <v>19</v>
      </c>
      <c r="O108" s="4">
        <f t="shared" si="14"/>
        <v>9</v>
      </c>
      <c r="P108" s="4">
        <f t="shared" si="15"/>
        <v>6</v>
      </c>
      <c r="Q108" s="4">
        <f t="shared" si="16"/>
        <v>7</v>
      </c>
      <c r="R108" s="4">
        <f t="shared" si="17"/>
        <v>14</v>
      </c>
      <c r="S108" s="12">
        <f t="shared" si="18"/>
        <v>19</v>
      </c>
      <c r="T108" s="39">
        <f t="shared" si="19"/>
        <v>42</v>
      </c>
      <c r="U108" s="16"/>
    </row>
    <row r="109" spans="1:21" ht="12.75">
      <c r="A109" s="15">
        <f t="shared" si="20"/>
        <v>8</v>
      </c>
      <c r="B109" s="16" t="s">
        <v>111</v>
      </c>
      <c r="C109" s="4">
        <v>2008</v>
      </c>
      <c r="D109" s="34" t="s">
        <v>108</v>
      </c>
      <c r="E109" s="24">
        <v>9.5</v>
      </c>
      <c r="F109" s="5">
        <v>7</v>
      </c>
      <c r="G109" s="6">
        <v>2.57</v>
      </c>
      <c r="H109" s="5">
        <v>7</v>
      </c>
      <c r="I109" s="6">
        <v>11.89</v>
      </c>
      <c r="J109" s="5">
        <v>7</v>
      </c>
      <c r="K109" s="32">
        <v>28</v>
      </c>
      <c r="L109" s="5">
        <v>14</v>
      </c>
      <c r="M109" s="6">
        <v>29.1</v>
      </c>
      <c r="N109" s="5">
        <v>17</v>
      </c>
      <c r="O109" s="4">
        <f t="shared" si="14"/>
        <v>7</v>
      </c>
      <c r="P109" s="4">
        <f t="shared" si="15"/>
        <v>7</v>
      </c>
      <c r="Q109" s="4">
        <f t="shared" si="16"/>
        <v>7</v>
      </c>
      <c r="R109" s="4">
        <f t="shared" si="17"/>
        <v>14</v>
      </c>
      <c r="S109" s="12">
        <f t="shared" si="18"/>
        <v>17</v>
      </c>
      <c r="T109" s="39">
        <f t="shared" si="19"/>
        <v>38</v>
      </c>
      <c r="U109" s="16"/>
    </row>
    <row r="110" spans="1:21" ht="12.75">
      <c r="A110" s="15">
        <f t="shared" si="20"/>
        <v>9</v>
      </c>
      <c r="B110" s="16" t="s">
        <v>112</v>
      </c>
      <c r="C110" s="4">
        <v>2007</v>
      </c>
      <c r="D110" s="34" t="s">
        <v>28</v>
      </c>
      <c r="E110" s="24">
        <v>9.3</v>
      </c>
      <c r="F110" s="5">
        <v>9</v>
      </c>
      <c r="G110" s="6">
        <v>2.36</v>
      </c>
      <c r="H110" s="5">
        <v>5</v>
      </c>
      <c r="I110" s="6">
        <v>12.16</v>
      </c>
      <c r="J110" s="5">
        <v>7</v>
      </c>
      <c r="K110" s="32">
        <v>34</v>
      </c>
      <c r="L110" s="5">
        <v>17</v>
      </c>
      <c r="M110" s="6">
        <v>31.9</v>
      </c>
      <c r="N110" s="5">
        <v>11</v>
      </c>
      <c r="O110" s="4">
        <f t="shared" si="14"/>
        <v>9</v>
      </c>
      <c r="P110" s="4">
        <f t="shared" si="15"/>
        <v>5</v>
      </c>
      <c r="Q110" s="4">
        <f t="shared" si="16"/>
        <v>7</v>
      </c>
      <c r="R110" s="4">
        <f t="shared" si="17"/>
        <v>17</v>
      </c>
      <c r="S110" s="12">
        <f t="shared" si="18"/>
        <v>11</v>
      </c>
      <c r="T110" s="39">
        <f t="shared" si="19"/>
        <v>37</v>
      </c>
      <c r="U110" s="16"/>
    </row>
    <row r="111" spans="1:21" ht="12.75">
      <c r="A111" s="15">
        <f t="shared" si="20"/>
        <v>10</v>
      </c>
      <c r="B111" s="16" t="s">
        <v>113</v>
      </c>
      <c r="C111" s="4">
        <v>2007</v>
      </c>
      <c r="D111" s="18" t="s">
        <v>37</v>
      </c>
      <c r="E111" s="24">
        <v>9.7</v>
      </c>
      <c r="F111" s="5">
        <v>6</v>
      </c>
      <c r="G111" s="6">
        <v>2.51</v>
      </c>
      <c r="H111" s="5">
        <v>7</v>
      </c>
      <c r="I111" s="6">
        <v>10.51</v>
      </c>
      <c r="J111" s="5">
        <v>6</v>
      </c>
      <c r="K111" s="32">
        <v>32</v>
      </c>
      <c r="L111" s="5">
        <v>16</v>
      </c>
      <c r="M111" s="6">
        <v>31.42</v>
      </c>
      <c r="N111" s="5">
        <v>13</v>
      </c>
      <c r="O111" s="4">
        <f t="shared" si="14"/>
        <v>6</v>
      </c>
      <c r="P111" s="4">
        <f t="shared" si="15"/>
        <v>7</v>
      </c>
      <c r="Q111" s="4">
        <f t="shared" si="16"/>
        <v>6</v>
      </c>
      <c r="R111" s="4">
        <f t="shared" si="17"/>
        <v>16</v>
      </c>
      <c r="S111" s="12">
        <f t="shared" si="18"/>
        <v>13</v>
      </c>
      <c r="T111" s="39">
        <f t="shared" si="19"/>
        <v>36</v>
      </c>
      <c r="U111" s="16"/>
    </row>
    <row r="112" spans="1:21" ht="12.75">
      <c r="A112" s="15">
        <f t="shared" si="20"/>
        <v>11</v>
      </c>
      <c r="B112" s="16" t="s">
        <v>114</v>
      </c>
      <c r="C112" s="4">
        <v>2008</v>
      </c>
      <c r="D112" s="18" t="s">
        <v>37</v>
      </c>
      <c r="E112" s="24">
        <v>9.8</v>
      </c>
      <c r="F112" s="5">
        <v>6</v>
      </c>
      <c r="G112" s="6">
        <v>2.25</v>
      </c>
      <c r="H112" s="5">
        <v>4</v>
      </c>
      <c r="I112" s="6">
        <v>10.29</v>
      </c>
      <c r="J112" s="5">
        <v>6</v>
      </c>
      <c r="K112" s="32">
        <v>29</v>
      </c>
      <c r="L112" s="5">
        <v>14</v>
      </c>
      <c r="M112" s="6">
        <v>31.36</v>
      </c>
      <c r="N112" s="5">
        <v>14</v>
      </c>
      <c r="O112" s="4">
        <f t="shared" si="14"/>
        <v>6</v>
      </c>
      <c r="P112" s="4">
        <f t="shared" si="15"/>
        <v>4</v>
      </c>
      <c r="Q112" s="4">
        <f t="shared" si="16"/>
        <v>6</v>
      </c>
      <c r="R112" s="4">
        <f t="shared" si="17"/>
        <v>14</v>
      </c>
      <c r="S112" s="12">
        <f t="shared" si="18"/>
        <v>14</v>
      </c>
      <c r="T112" s="39">
        <f t="shared" si="19"/>
        <v>34</v>
      </c>
      <c r="U112" s="16"/>
    </row>
    <row r="113" spans="1:93" s="14" customFormat="1" ht="12.75">
      <c r="A113" s="15">
        <f t="shared" si="20"/>
        <v>12</v>
      </c>
      <c r="B113" s="16" t="s">
        <v>115</v>
      </c>
      <c r="C113" s="4">
        <v>2007</v>
      </c>
      <c r="D113" s="34" t="s">
        <v>59</v>
      </c>
      <c r="E113" s="25">
        <v>11.4</v>
      </c>
      <c r="F113" s="5">
        <v>1</v>
      </c>
      <c r="G113" s="6">
        <v>2.43</v>
      </c>
      <c r="H113" s="5">
        <v>6</v>
      </c>
      <c r="I113" s="6">
        <v>11.97</v>
      </c>
      <c r="J113" s="5">
        <v>7</v>
      </c>
      <c r="K113" s="32">
        <v>16</v>
      </c>
      <c r="L113" s="5">
        <v>8</v>
      </c>
      <c r="M113" s="6">
        <v>28.69</v>
      </c>
      <c r="N113" s="5">
        <v>18</v>
      </c>
      <c r="O113" s="4">
        <f t="shared" si="14"/>
        <v>1</v>
      </c>
      <c r="P113" s="4">
        <f t="shared" si="15"/>
        <v>6</v>
      </c>
      <c r="Q113" s="4">
        <f t="shared" si="16"/>
        <v>7</v>
      </c>
      <c r="R113" s="4">
        <f t="shared" si="17"/>
        <v>8</v>
      </c>
      <c r="S113" s="12">
        <f t="shared" si="18"/>
        <v>18</v>
      </c>
      <c r="T113" s="39">
        <f t="shared" si="19"/>
        <v>33</v>
      </c>
      <c r="U113" s="16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</row>
    <row r="114" spans="1:93" s="14" customFormat="1" ht="12.75">
      <c r="A114" s="15">
        <f t="shared" si="20"/>
        <v>13</v>
      </c>
      <c r="B114" s="16" t="s">
        <v>116</v>
      </c>
      <c r="C114" s="4">
        <v>2007</v>
      </c>
      <c r="D114" s="34" t="s">
        <v>3</v>
      </c>
      <c r="E114" s="24">
        <v>10.5</v>
      </c>
      <c r="F114" s="5">
        <v>3</v>
      </c>
      <c r="G114" s="6">
        <v>2.35</v>
      </c>
      <c r="H114" s="5">
        <v>5</v>
      </c>
      <c r="I114" s="6">
        <v>13.33</v>
      </c>
      <c r="J114" s="5">
        <v>8</v>
      </c>
      <c r="K114" s="32">
        <v>27</v>
      </c>
      <c r="L114" s="5">
        <v>13</v>
      </c>
      <c r="M114" s="6">
        <v>32.38</v>
      </c>
      <c r="N114" s="5">
        <v>10</v>
      </c>
      <c r="O114" s="4">
        <f t="shared" si="14"/>
        <v>3</v>
      </c>
      <c r="P114" s="4">
        <f t="shared" si="15"/>
        <v>5</v>
      </c>
      <c r="Q114" s="4">
        <f t="shared" si="16"/>
        <v>8</v>
      </c>
      <c r="R114" s="4">
        <f t="shared" si="17"/>
        <v>13</v>
      </c>
      <c r="S114" s="12">
        <f t="shared" si="18"/>
        <v>10</v>
      </c>
      <c r="T114" s="39">
        <f t="shared" si="19"/>
        <v>31</v>
      </c>
      <c r="U114" s="16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</row>
    <row r="115" spans="1:21" ht="12.75">
      <c r="A115" s="15">
        <f t="shared" si="20"/>
        <v>14</v>
      </c>
      <c r="B115" s="16" t="s">
        <v>117</v>
      </c>
      <c r="C115" s="4">
        <v>2008</v>
      </c>
      <c r="D115" s="34" t="s">
        <v>108</v>
      </c>
      <c r="E115" s="25">
        <v>11</v>
      </c>
      <c r="F115" s="5">
        <v>1</v>
      </c>
      <c r="G115" s="9">
        <v>2</v>
      </c>
      <c r="H115" s="5">
        <v>3</v>
      </c>
      <c r="I115" s="9">
        <v>5.87</v>
      </c>
      <c r="J115" s="5">
        <v>3</v>
      </c>
      <c r="K115" s="33">
        <v>23</v>
      </c>
      <c r="L115" s="5">
        <v>11</v>
      </c>
      <c r="M115" s="9">
        <v>30.91</v>
      </c>
      <c r="N115" s="5">
        <v>15</v>
      </c>
      <c r="O115" s="4">
        <f t="shared" si="14"/>
        <v>1</v>
      </c>
      <c r="P115" s="4">
        <f t="shared" si="15"/>
        <v>3</v>
      </c>
      <c r="Q115" s="4">
        <f t="shared" si="16"/>
        <v>3</v>
      </c>
      <c r="R115" s="4">
        <f t="shared" si="17"/>
        <v>11</v>
      </c>
      <c r="S115" s="12">
        <f t="shared" si="18"/>
        <v>15</v>
      </c>
      <c r="T115" s="39">
        <f t="shared" si="19"/>
        <v>29</v>
      </c>
      <c r="U115" s="16"/>
    </row>
    <row r="116" spans="1:21" ht="12.75">
      <c r="A116" s="15">
        <f t="shared" si="20"/>
        <v>15</v>
      </c>
      <c r="B116" s="16" t="s">
        <v>118</v>
      </c>
      <c r="C116" s="4">
        <v>2008</v>
      </c>
      <c r="D116" s="18" t="s">
        <v>37</v>
      </c>
      <c r="E116" s="24">
        <v>9.9</v>
      </c>
      <c r="F116" s="5">
        <v>5</v>
      </c>
      <c r="G116" s="6">
        <v>2.45</v>
      </c>
      <c r="H116" s="5">
        <v>6</v>
      </c>
      <c r="I116" s="6">
        <v>10.2</v>
      </c>
      <c r="J116" s="5">
        <v>6</v>
      </c>
      <c r="K116" s="32">
        <v>20</v>
      </c>
      <c r="L116" s="5">
        <v>10</v>
      </c>
      <c r="M116" s="6">
        <v>31.56</v>
      </c>
      <c r="N116" s="5">
        <v>12</v>
      </c>
      <c r="O116" s="4">
        <f t="shared" si="14"/>
        <v>5</v>
      </c>
      <c r="P116" s="4">
        <f t="shared" si="15"/>
        <v>6</v>
      </c>
      <c r="Q116" s="4">
        <f t="shared" si="16"/>
        <v>6</v>
      </c>
      <c r="R116" s="4">
        <f t="shared" si="17"/>
        <v>10</v>
      </c>
      <c r="S116" s="12">
        <f t="shared" si="18"/>
        <v>12</v>
      </c>
      <c r="T116" s="39">
        <f t="shared" si="19"/>
        <v>28</v>
      </c>
      <c r="U116" s="16"/>
    </row>
    <row r="117" spans="1:21" ht="12.75">
      <c r="A117" s="15">
        <f t="shared" si="20"/>
        <v>16</v>
      </c>
      <c r="B117" s="16" t="s">
        <v>119</v>
      </c>
      <c r="C117" s="4">
        <v>2008</v>
      </c>
      <c r="D117" s="18" t="s">
        <v>37</v>
      </c>
      <c r="E117" s="24">
        <v>10.5</v>
      </c>
      <c r="F117" s="5">
        <v>3</v>
      </c>
      <c r="G117" s="9">
        <v>1.51</v>
      </c>
      <c r="H117" s="5">
        <v>1</v>
      </c>
      <c r="I117" s="9">
        <v>9.3</v>
      </c>
      <c r="J117" s="5">
        <v>5</v>
      </c>
      <c r="K117" s="33">
        <v>32</v>
      </c>
      <c r="L117" s="5">
        <v>16</v>
      </c>
      <c r="M117" s="9">
        <v>33.65</v>
      </c>
      <c r="N117" s="5">
        <v>7</v>
      </c>
      <c r="O117" s="4">
        <f t="shared" si="14"/>
        <v>3</v>
      </c>
      <c r="P117" s="4">
        <f t="shared" si="15"/>
        <v>1</v>
      </c>
      <c r="Q117" s="4">
        <f t="shared" si="16"/>
        <v>5</v>
      </c>
      <c r="R117" s="4">
        <f t="shared" si="17"/>
        <v>16</v>
      </c>
      <c r="S117" s="12">
        <f t="shared" si="18"/>
        <v>7</v>
      </c>
      <c r="T117" s="39">
        <f t="shared" si="19"/>
        <v>28</v>
      </c>
      <c r="U117" s="16"/>
    </row>
    <row r="118" spans="1:21" ht="12.75">
      <c r="A118" s="15">
        <f t="shared" si="20"/>
        <v>17</v>
      </c>
      <c r="B118" s="16" t="s">
        <v>120</v>
      </c>
      <c r="C118" s="4">
        <v>2007</v>
      </c>
      <c r="D118" s="34" t="s">
        <v>108</v>
      </c>
      <c r="E118" s="24">
        <v>10.7</v>
      </c>
      <c r="F118" s="5">
        <v>3</v>
      </c>
      <c r="G118" s="9">
        <v>2.09</v>
      </c>
      <c r="H118" s="5">
        <v>3</v>
      </c>
      <c r="I118" s="9">
        <v>9.03</v>
      </c>
      <c r="J118" s="5">
        <v>5</v>
      </c>
      <c r="K118" s="33">
        <v>23</v>
      </c>
      <c r="L118" s="5">
        <v>11</v>
      </c>
      <c r="M118" s="9">
        <v>33.14</v>
      </c>
      <c r="N118" s="5">
        <v>9</v>
      </c>
      <c r="O118" s="4">
        <f t="shared" si="14"/>
        <v>3</v>
      </c>
      <c r="P118" s="4">
        <f t="shared" si="15"/>
        <v>3</v>
      </c>
      <c r="Q118" s="4">
        <f t="shared" si="16"/>
        <v>5</v>
      </c>
      <c r="R118" s="4">
        <f t="shared" si="17"/>
        <v>11</v>
      </c>
      <c r="S118" s="12">
        <f t="shared" si="18"/>
        <v>9</v>
      </c>
      <c r="T118" s="39">
        <f t="shared" si="19"/>
        <v>25</v>
      </c>
      <c r="U118" s="16"/>
    </row>
    <row r="119" spans="1:21" ht="12.75">
      <c r="A119" s="15">
        <f t="shared" si="20"/>
        <v>18</v>
      </c>
      <c r="B119" s="16" t="s">
        <v>121</v>
      </c>
      <c r="C119" s="4">
        <v>2008</v>
      </c>
      <c r="D119" s="13" t="s">
        <v>8</v>
      </c>
      <c r="E119" s="24">
        <v>9.7</v>
      </c>
      <c r="F119" s="5">
        <v>6</v>
      </c>
      <c r="G119" s="9">
        <v>2.36</v>
      </c>
      <c r="H119" s="5">
        <v>5</v>
      </c>
      <c r="I119" s="9">
        <v>8.98</v>
      </c>
      <c r="J119" s="5">
        <v>5</v>
      </c>
      <c r="K119" s="33">
        <v>25</v>
      </c>
      <c r="L119" s="5">
        <v>12</v>
      </c>
      <c r="M119" s="9">
        <v>37.1</v>
      </c>
      <c r="N119" s="5">
        <v>3</v>
      </c>
      <c r="O119" s="4">
        <f>F119</f>
        <v>6</v>
      </c>
      <c r="P119" s="4">
        <f>H119</f>
        <v>5</v>
      </c>
      <c r="Q119" s="4">
        <f>J119</f>
        <v>5</v>
      </c>
      <c r="R119" s="4">
        <f>L119</f>
        <v>12</v>
      </c>
      <c r="S119" s="12">
        <f>N119</f>
        <v>3</v>
      </c>
      <c r="T119" s="39">
        <f>SUM(LARGE(O119:S119,1)+LARGE(O119:S119,2)+LARGE(O119:S119,3))</f>
        <v>23</v>
      </c>
      <c r="U119" s="16"/>
    </row>
    <row r="120" spans="1:21" ht="12.75">
      <c r="A120" s="15">
        <f t="shared" si="20"/>
        <v>19</v>
      </c>
      <c r="B120" s="16" t="s">
        <v>122</v>
      </c>
      <c r="C120" s="4">
        <v>2008</v>
      </c>
      <c r="D120" s="18" t="s">
        <v>37</v>
      </c>
      <c r="E120" s="24">
        <v>10.5</v>
      </c>
      <c r="F120" s="5">
        <v>3</v>
      </c>
      <c r="G120" s="9">
        <v>1.7</v>
      </c>
      <c r="H120" s="5">
        <v>1</v>
      </c>
      <c r="I120" s="9">
        <v>11.04</v>
      </c>
      <c r="J120" s="5">
        <v>6</v>
      </c>
      <c r="K120" s="33">
        <v>21</v>
      </c>
      <c r="L120" s="5">
        <v>10</v>
      </c>
      <c r="M120" s="9">
        <v>36.53</v>
      </c>
      <c r="N120" s="5">
        <v>4</v>
      </c>
      <c r="O120" s="4">
        <f>F120</f>
        <v>3</v>
      </c>
      <c r="P120" s="4">
        <f>H120</f>
        <v>1</v>
      </c>
      <c r="Q120" s="4">
        <f>J120</f>
        <v>6</v>
      </c>
      <c r="R120" s="4">
        <f>L120</f>
        <v>10</v>
      </c>
      <c r="S120" s="12">
        <f>N120</f>
        <v>4</v>
      </c>
      <c r="T120" s="39">
        <f>SUM(LARGE(O120:S120,1)+LARGE(O120:S120,2)+LARGE(O120:S120,3))</f>
        <v>20</v>
      </c>
      <c r="U120" s="16"/>
    </row>
    <row r="121" spans="1:21" ht="12.75">
      <c r="A121" s="15">
        <f t="shared" si="20"/>
        <v>20</v>
      </c>
      <c r="B121" s="16" t="s">
        <v>123</v>
      </c>
      <c r="C121" s="4">
        <v>2008</v>
      </c>
      <c r="D121" s="18" t="s">
        <v>37</v>
      </c>
      <c r="E121" s="24">
        <v>12.5</v>
      </c>
      <c r="F121" s="5">
        <v>1</v>
      </c>
      <c r="G121" s="9">
        <v>1.98</v>
      </c>
      <c r="H121" s="5">
        <v>2</v>
      </c>
      <c r="I121" s="9">
        <v>9.67</v>
      </c>
      <c r="J121" s="5">
        <v>5</v>
      </c>
      <c r="K121" s="33">
        <v>12</v>
      </c>
      <c r="L121" s="5">
        <v>6</v>
      </c>
      <c r="M121" s="9">
        <v>33.31</v>
      </c>
      <c r="N121" s="5">
        <v>8</v>
      </c>
      <c r="O121" s="4">
        <f>F121</f>
        <v>1</v>
      </c>
      <c r="P121" s="4">
        <f>H121</f>
        <v>2</v>
      </c>
      <c r="Q121" s="4">
        <f>J121</f>
        <v>5</v>
      </c>
      <c r="R121" s="4">
        <f>L121</f>
        <v>6</v>
      </c>
      <c r="S121" s="12">
        <f>N121</f>
        <v>8</v>
      </c>
      <c r="T121" s="39">
        <f>SUM(LARGE(O121:S121,1)+LARGE(O121:S121,2)+LARGE(O121:S121,3))</f>
        <v>19</v>
      </c>
      <c r="U121" s="16"/>
    </row>
    <row r="122" spans="1:21" ht="12.75">
      <c r="A122" s="15">
        <f t="shared" si="20"/>
        <v>21</v>
      </c>
      <c r="B122" s="16" t="s">
        <v>124</v>
      </c>
      <c r="C122" s="4">
        <v>2008</v>
      </c>
      <c r="D122" s="34" t="s">
        <v>108</v>
      </c>
      <c r="E122" s="24">
        <v>17.2</v>
      </c>
      <c r="F122" s="5">
        <v>1</v>
      </c>
      <c r="G122" s="9">
        <v>1.48</v>
      </c>
      <c r="H122" s="5">
        <v>1</v>
      </c>
      <c r="I122" s="9">
        <v>7.61</v>
      </c>
      <c r="J122" s="5">
        <v>4</v>
      </c>
      <c r="K122" s="33">
        <v>22</v>
      </c>
      <c r="L122" s="5">
        <v>11</v>
      </c>
      <c r="M122" s="9">
        <v>40.65</v>
      </c>
      <c r="N122" s="5">
        <v>2</v>
      </c>
      <c r="O122" s="4">
        <f>F122</f>
        <v>1</v>
      </c>
      <c r="P122" s="4">
        <f>H122</f>
        <v>1</v>
      </c>
      <c r="Q122" s="4">
        <f>J122</f>
        <v>4</v>
      </c>
      <c r="R122" s="4">
        <f>L122</f>
        <v>11</v>
      </c>
      <c r="S122" s="12">
        <f>N122</f>
        <v>2</v>
      </c>
      <c r="T122" s="39">
        <f>SUM(LARGE(O122:S122,1)+LARGE(O122:S122,2)+LARGE(O122:S122,3))</f>
        <v>17</v>
      </c>
      <c r="U122" s="16"/>
    </row>
    <row r="123" spans="1:21" ht="12.75">
      <c r="A123" s="15">
        <f t="shared" si="20"/>
        <v>22</v>
      </c>
      <c r="B123" s="16" t="s">
        <v>125</v>
      </c>
      <c r="C123" s="4">
        <v>2008</v>
      </c>
      <c r="D123" s="34" t="s">
        <v>108</v>
      </c>
      <c r="E123" s="24">
        <v>10.1</v>
      </c>
      <c r="F123" s="5">
        <v>4</v>
      </c>
      <c r="G123" s="9">
        <v>2.16</v>
      </c>
      <c r="H123" s="5">
        <v>4</v>
      </c>
      <c r="I123" s="9">
        <v>6.72</v>
      </c>
      <c r="J123" s="5">
        <v>4</v>
      </c>
      <c r="K123" s="33">
        <v>10</v>
      </c>
      <c r="L123" s="5">
        <v>5</v>
      </c>
      <c r="M123" s="9">
        <v>35.07</v>
      </c>
      <c r="N123" s="5">
        <v>5</v>
      </c>
      <c r="O123" s="4">
        <f>F123</f>
        <v>4</v>
      </c>
      <c r="P123" s="4">
        <f>H123</f>
        <v>4</v>
      </c>
      <c r="Q123" s="4">
        <f>J123</f>
        <v>4</v>
      </c>
      <c r="R123" s="4">
        <f>L123</f>
        <v>5</v>
      </c>
      <c r="S123" s="12">
        <f>N123</f>
        <v>5</v>
      </c>
      <c r="T123" s="39">
        <f>SUM(LARGE(O123:S123,1)+LARGE(O123:S123,2)+LARGE(O123:S123,3))</f>
        <v>14</v>
      </c>
      <c r="U123" s="16"/>
    </row>
    <row r="124" spans="1:21" ht="12.75">
      <c r="A124" s="15">
        <f t="shared" si="20"/>
        <v>23</v>
      </c>
      <c r="B124" s="16" t="s">
        <v>126</v>
      </c>
      <c r="C124" s="4">
        <v>2008</v>
      </c>
      <c r="D124" s="18" t="s">
        <v>37</v>
      </c>
      <c r="E124" s="26">
        <v>10.7</v>
      </c>
      <c r="F124" s="5">
        <v>3</v>
      </c>
      <c r="G124" s="9">
        <v>1.54</v>
      </c>
      <c r="H124" s="5">
        <v>1</v>
      </c>
      <c r="I124" s="9">
        <v>7.02</v>
      </c>
      <c r="J124" s="5">
        <v>4</v>
      </c>
      <c r="K124" s="33">
        <v>6</v>
      </c>
      <c r="L124" s="5">
        <v>3</v>
      </c>
      <c r="M124" s="9">
        <v>34</v>
      </c>
      <c r="N124" s="5">
        <v>6</v>
      </c>
      <c r="O124" s="4">
        <f t="shared" si="14"/>
        <v>3</v>
      </c>
      <c r="P124" s="4">
        <f t="shared" si="15"/>
        <v>1</v>
      </c>
      <c r="Q124" s="4">
        <f t="shared" si="16"/>
        <v>4</v>
      </c>
      <c r="R124" s="4">
        <f t="shared" si="17"/>
        <v>3</v>
      </c>
      <c r="S124" s="12">
        <f t="shared" si="18"/>
        <v>6</v>
      </c>
      <c r="T124" s="39">
        <f t="shared" si="19"/>
        <v>13</v>
      </c>
      <c r="U124" s="16"/>
    </row>
    <row r="125" spans="1:93" s="14" customFormat="1" ht="13.5" thickBot="1">
      <c r="A125" s="15">
        <f t="shared" si="20"/>
        <v>24</v>
      </c>
      <c r="B125" s="60" t="s">
        <v>127</v>
      </c>
      <c r="C125" s="61">
        <v>2008</v>
      </c>
      <c r="D125" s="18" t="s">
        <v>37</v>
      </c>
      <c r="E125" s="24">
        <v>11.1</v>
      </c>
      <c r="F125" s="5">
        <v>1</v>
      </c>
      <c r="G125" s="9">
        <v>1.58</v>
      </c>
      <c r="H125" s="5">
        <v>1</v>
      </c>
      <c r="I125" s="9">
        <v>8.42</v>
      </c>
      <c r="J125" s="5">
        <v>5</v>
      </c>
      <c r="K125" s="33">
        <v>7</v>
      </c>
      <c r="L125" s="5">
        <v>3</v>
      </c>
      <c r="M125" s="9">
        <v>43.1</v>
      </c>
      <c r="N125" s="5">
        <v>1</v>
      </c>
      <c r="O125" s="4">
        <f t="shared" si="14"/>
        <v>1</v>
      </c>
      <c r="P125" s="4">
        <f t="shared" si="15"/>
        <v>1</v>
      </c>
      <c r="Q125" s="4">
        <f t="shared" si="16"/>
        <v>5</v>
      </c>
      <c r="R125" s="4">
        <f t="shared" si="17"/>
        <v>3</v>
      </c>
      <c r="S125" s="12">
        <f t="shared" si="18"/>
        <v>1</v>
      </c>
      <c r="T125" s="39">
        <f t="shared" si="19"/>
        <v>9</v>
      </c>
      <c r="U125" s="16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</row>
    <row r="126" ht="12.75">
      <c r="U126" s="16"/>
    </row>
    <row r="127" ht="13.5" thickBot="1">
      <c r="U127" s="16"/>
    </row>
    <row r="128" spans="1:21" ht="13.5" customHeight="1" thickBot="1">
      <c r="A128" s="44" t="s">
        <v>10</v>
      </c>
      <c r="B128" s="45"/>
      <c r="C128" s="45"/>
      <c r="D128" s="62"/>
      <c r="E128" s="70">
        <v>50</v>
      </c>
      <c r="F128" s="64"/>
      <c r="G128" s="64" t="s">
        <v>5</v>
      </c>
      <c r="H128" s="64"/>
      <c r="I128" s="64" t="s">
        <v>17</v>
      </c>
      <c r="J128" s="64"/>
      <c r="K128" s="71" t="s">
        <v>18</v>
      </c>
      <c r="L128" s="72"/>
      <c r="M128" s="64" t="s">
        <v>6</v>
      </c>
      <c r="N128" s="64"/>
      <c r="O128" s="36"/>
      <c r="P128" s="36"/>
      <c r="Q128" s="36"/>
      <c r="R128" s="36"/>
      <c r="S128" s="36"/>
      <c r="T128" s="42" t="s">
        <v>0</v>
      </c>
      <c r="U128" s="43"/>
    </row>
    <row r="129" spans="1:21" ht="13.5" customHeight="1" thickBot="1">
      <c r="A129" s="54"/>
      <c r="B129" s="55"/>
      <c r="C129" s="55"/>
      <c r="D129" s="63"/>
      <c r="E129" s="50" t="s">
        <v>1</v>
      </c>
      <c r="F129" s="51" t="s">
        <v>2</v>
      </c>
      <c r="G129" s="52" t="s">
        <v>1</v>
      </c>
      <c r="H129" s="51" t="s">
        <v>2</v>
      </c>
      <c r="I129" s="52" t="s">
        <v>1</v>
      </c>
      <c r="J129" s="51" t="s">
        <v>2</v>
      </c>
      <c r="K129" s="52" t="s">
        <v>1</v>
      </c>
      <c r="L129" s="51" t="s">
        <v>2</v>
      </c>
      <c r="M129" s="52" t="s">
        <v>1</v>
      </c>
      <c r="N129" s="51" t="s">
        <v>2</v>
      </c>
      <c r="O129" s="4" t="str">
        <f aca="true" t="shared" si="21" ref="O129:O145">F129</f>
        <v>Punti</v>
      </c>
      <c r="P129" s="4" t="str">
        <f aca="true" t="shared" si="22" ref="P129:P145">H129</f>
        <v>Punti</v>
      </c>
      <c r="Q129" s="4" t="str">
        <f aca="true" t="shared" si="23" ref="Q129:Q145">J129</f>
        <v>Punti</v>
      </c>
      <c r="R129" s="4" t="str">
        <f aca="true" t="shared" si="24" ref="R129:R145">L129</f>
        <v>Punti</v>
      </c>
      <c r="S129" s="4" t="str">
        <f aca="true" t="shared" si="25" ref="S129:S145">N129</f>
        <v>Punti</v>
      </c>
      <c r="T129" s="37" t="s">
        <v>2</v>
      </c>
      <c r="U129" s="4"/>
    </row>
    <row r="130" spans="1:21" ht="12.75">
      <c r="A130" s="57">
        <v>1</v>
      </c>
      <c r="B130" s="58" t="s">
        <v>128</v>
      </c>
      <c r="C130" s="59">
        <v>2007</v>
      </c>
      <c r="D130" s="18" t="s">
        <v>37</v>
      </c>
      <c r="E130" s="24">
        <v>8.7</v>
      </c>
      <c r="F130" s="5">
        <v>14</v>
      </c>
      <c r="G130" s="6">
        <v>2.7</v>
      </c>
      <c r="H130" s="5">
        <v>7</v>
      </c>
      <c r="I130" s="6">
        <v>18.53</v>
      </c>
      <c r="J130" s="7">
        <v>10</v>
      </c>
      <c r="K130" s="32">
        <v>33</v>
      </c>
      <c r="L130" s="5">
        <v>16</v>
      </c>
      <c r="M130" s="6">
        <v>26.56</v>
      </c>
      <c r="N130" s="7">
        <v>20</v>
      </c>
      <c r="O130" s="4">
        <f t="shared" si="21"/>
        <v>14</v>
      </c>
      <c r="P130" s="4">
        <f t="shared" si="22"/>
        <v>7</v>
      </c>
      <c r="Q130" s="4">
        <f t="shared" si="23"/>
        <v>10</v>
      </c>
      <c r="R130" s="4">
        <f t="shared" si="24"/>
        <v>16</v>
      </c>
      <c r="S130" s="4">
        <f t="shared" si="25"/>
        <v>20</v>
      </c>
      <c r="T130" s="38">
        <f aca="true" t="shared" si="26" ref="T130:T145">SUM(LARGE(O130:S130,1)+LARGE(O130:S130,2)+LARGE(O130:S130,3))</f>
        <v>50</v>
      </c>
      <c r="U130" s="16"/>
    </row>
    <row r="131" spans="1:21" ht="12.75">
      <c r="A131" s="15">
        <v>2</v>
      </c>
      <c r="B131" s="16" t="s">
        <v>129</v>
      </c>
      <c r="C131" s="4">
        <v>2007</v>
      </c>
      <c r="D131" s="34" t="s">
        <v>59</v>
      </c>
      <c r="E131" s="24">
        <v>9.1</v>
      </c>
      <c r="F131" s="5">
        <v>10</v>
      </c>
      <c r="G131" s="6">
        <v>3.12</v>
      </c>
      <c r="H131" s="5">
        <v>11</v>
      </c>
      <c r="I131" s="6">
        <v>28.14</v>
      </c>
      <c r="J131" s="5">
        <v>15</v>
      </c>
      <c r="K131" s="32">
        <v>52</v>
      </c>
      <c r="L131" s="5">
        <v>20</v>
      </c>
      <c r="M131" s="6">
        <v>29.66</v>
      </c>
      <c r="N131" s="5">
        <v>13</v>
      </c>
      <c r="O131" s="4">
        <f t="shared" si="21"/>
        <v>10</v>
      </c>
      <c r="P131" s="4">
        <f t="shared" si="22"/>
        <v>11</v>
      </c>
      <c r="Q131" s="4">
        <f t="shared" si="23"/>
        <v>15</v>
      </c>
      <c r="R131" s="4">
        <f t="shared" si="24"/>
        <v>20</v>
      </c>
      <c r="S131" s="4">
        <f t="shared" si="25"/>
        <v>13</v>
      </c>
      <c r="T131" s="38">
        <f t="shared" si="26"/>
        <v>48</v>
      </c>
      <c r="U131" s="16"/>
    </row>
    <row r="132" spans="1:93" s="14" customFormat="1" ht="12.75">
      <c r="A132" s="15">
        <v>3</v>
      </c>
      <c r="B132" s="16" t="s">
        <v>130</v>
      </c>
      <c r="C132" s="4">
        <v>2007</v>
      </c>
      <c r="D132" s="18" t="s">
        <v>37</v>
      </c>
      <c r="E132" s="24">
        <v>9</v>
      </c>
      <c r="F132" s="5">
        <v>11</v>
      </c>
      <c r="G132" s="6">
        <v>3.28</v>
      </c>
      <c r="H132" s="5">
        <v>13</v>
      </c>
      <c r="I132" s="6">
        <v>20.99</v>
      </c>
      <c r="J132" s="5">
        <v>11</v>
      </c>
      <c r="K132" s="32">
        <v>30</v>
      </c>
      <c r="L132" s="5">
        <v>15</v>
      </c>
      <c r="M132" s="6">
        <v>26.68</v>
      </c>
      <c r="N132" s="5">
        <v>19</v>
      </c>
      <c r="O132" s="4">
        <f t="shared" si="21"/>
        <v>11</v>
      </c>
      <c r="P132" s="4">
        <f t="shared" si="22"/>
        <v>13</v>
      </c>
      <c r="Q132" s="4">
        <f t="shared" si="23"/>
        <v>11</v>
      </c>
      <c r="R132" s="4">
        <f t="shared" si="24"/>
        <v>15</v>
      </c>
      <c r="S132" s="4">
        <f t="shared" si="25"/>
        <v>19</v>
      </c>
      <c r="T132" s="38">
        <f t="shared" si="26"/>
        <v>47</v>
      </c>
      <c r="U132" s="16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</row>
    <row r="133" spans="1:21" ht="12.75">
      <c r="A133" s="15">
        <v>4</v>
      </c>
      <c r="B133" s="16" t="s">
        <v>131</v>
      </c>
      <c r="C133" s="4">
        <v>2008</v>
      </c>
      <c r="D133" s="18" t="s">
        <v>37</v>
      </c>
      <c r="E133" s="24">
        <v>8.7</v>
      </c>
      <c r="F133" s="5">
        <v>14</v>
      </c>
      <c r="G133" s="6">
        <v>2.97</v>
      </c>
      <c r="H133" s="5">
        <v>10</v>
      </c>
      <c r="I133" s="6">
        <v>20.51</v>
      </c>
      <c r="J133" s="5">
        <v>11</v>
      </c>
      <c r="K133" s="32">
        <v>19</v>
      </c>
      <c r="L133" s="5">
        <v>9</v>
      </c>
      <c r="M133" s="6">
        <v>27.43</v>
      </c>
      <c r="N133" s="5">
        <v>19</v>
      </c>
      <c r="O133" s="4">
        <f t="shared" si="21"/>
        <v>14</v>
      </c>
      <c r="P133" s="4">
        <f t="shared" si="22"/>
        <v>10</v>
      </c>
      <c r="Q133" s="4">
        <f t="shared" si="23"/>
        <v>11</v>
      </c>
      <c r="R133" s="4">
        <f t="shared" si="24"/>
        <v>9</v>
      </c>
      <c r="S133" s="4">
        <f t="shared" si="25"/>
        <v>19</v>
      </c>
      <c r="T133" s="38">
        <f t="shared" si="26"/>
        <v>44</v>
      </c>
      <c r="U133" s="16"/>
    </row>
    <row r="134" spans="1:21" ht="12.75">
      <c r="A134" s="15">
        <v>5</v>
      </c>
      <c r="B134" s="16" t="s">
        <v>132</v>
      </c>
      <c r="C134" s="4">
        <v>2008</v>
      </c>
      <c r="D134" s="34" t="s">
        <v>108</v>
      </c>
      <c r="E134" s="24">
        <v>9.7</v>
      </c>
      <c r="F134" s="5">
        <v>5</v>
      </c>
      <c r="G134" s="6">
        <v>2.31</v>
      </c>
      <c r="H134" s="5">
        <v>4</v>
      </c>
      <c r="I134" s="6">
        <v>23.74</v>
      </c>
      <c r="J134" s="5">
        <v>12</v>
      </c>
      <c r="K134" s="32">
        <v>28</v>
      </c>
      <c r="L134" s="5">
        <v>14</v>
      </c>
      <c r="M134" s="6">
        <v>28.94</v>
      </c>
      <c r="N134" s="5">
        <v>15</v>
      </c>
      <c r="O134" s="4">
        <f t="shared" si="21"/>
        <v>5</v>
      </c>
      <c r="P134" s="4">
        <f t="shared" si="22"/>
        <v>4</v>
      </c>
      <c r="Q134" s="4">
        <f t="shared" si="23"/>
        <v>12</v>
      </c>
      <c r="R134" s="4">
        <f t="shared" si="24"/>
        <v>14</v>
      </c>
      <c r="S134" s="4">
        <f t="shared" si="25"/>
        <v>15</v>
      </c>
      <c r="T134" s="38">
        <f t="shared" si="26"/>
        <v>41</v>
      </c>
      <c r="U134" s="16"/>
    </row>
    <row r="135" spans="1:93" s="14" customFormat="1" ht="12.75">
      <c r="A135" s="15">
        <v>6</v>
      </c>
      <c r="B135" s="16" t="s">
        <v>133</v>
      </c>
      <c r="C135" s="4">
        <v>2007</v>
      </c>
      <c r="D135" s="13" t="s">
        <v>3</v>
      </c>
      <c r="E135" s="26">
        <v>8.7</v>
      </c>
      <c r="F135" s="5">
        <v>14</v>
      </c>
      <c r="G135" s="9">
        <v>2.74</v>
      </c>
      <c r="H135" s="5">
        <v>8</v>
      </c>
      <c r="I135" s="9">
        <v>14.22</v>
      </c>
      <c r="J135" s="5">
        <v>6</v>
      </c>
      <c r="K135" s="33">
        <v>10</v>
      </c>
      <c r="L135" s="5">
        <v>5</v>
      </c>
      <c r="M135" s="9">
        <v>29.61</v>
      </c>
      <c r="N135" s="5">
        <v>14</v>
      </c>
      <c r="O135" s="4">
        <f t="shared" si="21"/>
        <v>14</v>
      </c>
      <c r="P135" s="4">
        <f t="shared" si="22"/>
        <v>8</v>
      </c>
      <c r="Q135" s="4">
        <f t="shared" si="23"/>
        <v>6</v>
      </c>
      <c r="R135" s="4">
        <f t="shared" si="24"/>
        <v>5</v>
      </c>
      <c r="S135" s="4">
        <f t="shared" si="25"/>
        <v>14</v>
      </c>
      <c r="T135" s="38">
        <f t="shared" si="26"/>
        <v>36</v>
      </c>
      <c r="U135" s="16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</row>
    <row r="136" spans="1:21" ht="12.75">
      <c r="A136" s="15">
        <v>7</v>
      </c>
      <c r="B136" s="16" t="s">
        <v>134</v>
      </c>
      <c r="C136" s="4">
        <v>2007</v>
      </c>
      <c r="D136" s="13" t="s">
        <v>3</v>
      </c>
      <c r="E136" s="26">
        <v>8.7</v>
      </c>
      <c r="F136" s="5">
        <v>14</v>
      </c>
      <c r="G136" s="9">
        <v>2.66</v>
      </c>
      <c r="H136" s="5">
        <v>7</v>
      </c>
      <c r="I136" s="9">
        <v>15.86</v>
      </c>
      <c r="J136" s="5">
        <v>7</v>
      </c>
      <c r="K136" s="33">
        <v>26</v>
      </c>
      <c r="L136" s="5">
        <v>13</v>
      </c>
      <c r="M136" s="9">
        <v>34.7</v>
      </c>
      <c r="N136" s="5">
        <v>6</v>
      </c>
      <c r="O136" s="4">
        <f t="shared" si="21"/>
        <v>14</v>
      </c>
      <c r="P136" s="4">
        <f t="shared" si="22"/>
        <v>7</v>
      </c>
      <c r="Q136" s="4">
        <f t="shared" si="23"/>
        <v>7</v>
      </c>
      <c r="R136" s="4">
        <f t="shared" si="24"/>
        <v>13</v>
      </c>
      <c r="S136" s="4">
        <f t="shared" si="25"/>
        <v>6</v>
      </c>
      <c r="T136" s="38">
        <f t="shared" si="26"/>
        <v>34</v>
      </c>
      <c r="U136" s="16"/>
    </row>
    <row r="137" spans="1:21" ht="12.75">
      <c r="A137" s="15">
        <v>8</v>
      </c>
      <c r="B137" s="16" t="s">
        <v>135</v>
      </c>
      <c r="C137" s="4">
        <v>2008</v>
      </c>
      <c r="D137" s="13" t="s">
        <v>8</v>
      </c>
      <c r="E137" s="24">
        <v>9.2</v>
      </c>
      <c r="F137" s="5">
        <v>9</v>
      </c>
      <c r="G137" s="9">
        <v>3.06</v>
      </c>
      <c r="H137" s="5">
        <v>11</v>
      </c>
      <c r="I137" s="9">
        <v>17.22</v>
      </c>
      <c r="J137" s="5">
        <v>9</v>
      </c>
      <c r="K137" s="33">
        <v>15</v>
      </c>
      <c r="L137" s="5">
        <v>7</v>
      </c>
      <c r="M137" s="9">
        <v>30.85</v>
      </c>
      <c r="N137" s="5">
        <v>11</v>
      </c>
      <c r="O137" s="4">
        <f t="shared" si="21"/>
        <v>9</v>
      </c>
      <c r="P137" s="4">
        <f t="shared" si="22"/>
        <v>11</v>
      </c>
      <c r="Q137" s="4">
        <f t="shared" si="23"/>
        <v>9</v>
      </c>
      <c r="R137" s="4">
        <f t="shared" si="24"/>
        <v>7</v>
      </c>
      <c r="S137" s="4">
        <f t="shared" si="25"/>
        <v>11</v>
      </c>
      <c r="T137" s="38">
        <f t="shared" si="26"/>
        <v>31</v>
      </c>
      <c r="U137" s="16"/>
    </row>
    <row r="138" spans="1:21" ht="12.75">
      <c r="A138" s="15">
        <v>9</v>
      </c>
      <c r="B138" s="16" t="s">
        <v>136</v>
      </c>
      <c r="C138" s="4">
        <v>2008</v>
      </c>
      <c r="D138" s="13" t="s">
        <v>25</v>
      </c>
      <c r="E138" s="24">
        <v>9</v>
      </c>
      <c r="F138" s="5">
        <v>7</v>
      </c>
      <c r="G138" s="9">
        <v>2.68</v>
      </c>
      <c r="H138" s="5">
        <v>7</v>
      </c>
      <c r="I138" s="9">
        <v>14.15</v>
      </c>
      <c r="J138" s="5">
        <v>6</v>
      </c>
      <c r="K138" s="33">
        <v>16</v>
      </c>
      <c r="L138" s="5">
        <v>8</v>
      </c>
      <c r="M138" s="9">
        <v>28.9</v>
      </c>
      <c r="N138" s="5">
        <v>16</v>
      </c>
      <c r="O138" s="4">
        <f t="shared" si="21"/>
        <v>7</v>
      </c>
      <c r="P138" s="4">
        <f t="shared" si="22"/>
        <v>7</v>
      </c>
      <c r="Q138" s="4">
        <f t="shared" si="23"/>
        <v>6</v>
      </c>
      <c r="R138" s="4">
        <f t="shared" si="24"/>
        <v>8</v>
      </c>
      <c r="S138" s="4">
        <f t="shared" si="25"/>
        <v>16</v>
      </c>
      <c r="T138" s="38">
        <f t="shared" si="26"/>
        <v>31</v>
      </c>
      <c r="U138" s="16"/>
    </row>
    <row r="139" spans="1:21" ht="12.75">
      <c r="A139" s="15">
        <v>10</v>
      </c>
      <c r="B139" s="16" t="s">
        <v>137</v>
      </c>
      <c r="C139" s="4">
        <v>2008</v>
      </c>
      <c r="D139" s="18" t="s">
        <v>37</v>
      </c>
      <c r="E139" s="24">
        <v>9.3</v>
      </c>
      <c r="F139" s="5">
        <v>8</v>
      </c>
      <c r="G139" s="9">
        <v>2.85</v>
      </c>
      <c r="H139" s="5">
        <v>9</v>
      </c>
      <c r="I139" s="9">
        <v>14.61</v>
      </c>
      <c r="J139" s="5">
        <v>7</v>
      </c>
      <c r="K139" s="33">
        <v>12</v>
      </c>
      <c r="L139" s="5">
        <v>6</v>
      </c>
      <c r="M139" s="9">
        <v>30.35</v>
      </c>
      <c r="N139" s="5">
        <v>12</v>
      </c>
      <c r="O139" s="4">
        <f t="shared" si="21"/>
        <v>8</v>
      </c>
      <c r="P139" s="4">
        <f t="shared" si="22"/>
        <v>9</v>
      </c>
      <c r="Q139" s="4">
        <f t="shared" si="23"/>
        <v>7</v>
      </c>
      <c r="R139" s="4">
        <f t="shared" si="24"/>
        <v>6</v>
      </c>
      <c r="S139" s="4">
        <f t="shared" si="25"/>
        <v>12</v>
      </c>
      <c r="T139" s="38">
        <f t="shared" si="26"/>
        <v>29</v>
      </c>
      <c r="U139" s="16"/>
    </row>
    <row r="140" spans="1:21" ht="12.75">
      <c r="A140" s="15">
        <v>11</v>
      </c>
      <c r="B140" s="16" t="s">
        <v>138</v>
      </c>
      <c r="C140" s="4">
        <v>2008</v>
      </c>
      <c r="D140" s="35" t="s">
        <v>3</v>
      </c>
      <c r="E140" s="24">
        <v>9.3</v>
      </c>
      <c r="F140" s="5">
        <v>8</v>
      </c>
      <c r="G140" s="9">
        <v>2.3</v>
      </c>
      <c r="H140" s="5">
        <v>4</v>
      </c>
      <c r="I140" s="9">
        <v>14.98</v>
      </c>
      <c r="J140" s="5">
        <v>7</v>
      </c>
      <c r="K140" s="33">
        <v>11</v>
      </c>
      <c r="L140" s="5">
        <v>5</v>
      </c>
      <c r="M140" s="9">
        <v>30.88</v>
      </c>
      <c r="N140" s="5">
        <v>10</v>
      </c>
      <c r="O140" s="4">
        <f t="shared" si="21"/>
        <v>8</v>
      </c>
      <c r="P140" s="4">
        <f t="shared" si="22"/>
        <v>4</v>
      </c>
      <c r="Q140" s="4">
        <f t="shared" si="23"/>
        <v>7</v>
      </c>
      <c r="R140" s="4">
        <f t="shared" si="24"/>
        <v>5</v>
      </c>
      <c r="S140" s="4">
        <f t="shared" si="25"/>
        <v>10</v>
      </c>
      <c r="T140" s="38">
        <f t="shared" si="26"/>
        <v>25</v>
      </c>
      <c r="U140" s="16"/>
    </row>
    <row r="141" spans="1:21" ht="12.75">
      <c r="A141" s="15">
        <v>12</v>
      </c>
      <c r="B141" s="16" t="s">
        <v>139</v>
      </c>
      <c r="C141" s="4">
        <v>2007</v>
      </c>
      <c r="D141" s="34" t="s">
        <v>59</v>
      </c>
      <c r="E141" s="24">
        <v>9.4</v>
      </c>
      <c r="F141" s="5">
        <v>7</v>
      </c>
      <c r="G141" s="9">
        <v>2.4</v>
      </c>
      <c r="H141" s="5">
        <v>5</v>
      </c>
      <c r="I141" s="9">
        <v>15.52</v>
      </c>
      <c r="J141" s="5">
        <v>7</v>
      </c>
      <c r="K141" s="33">
        <v>13</v>
      </c>
      <c r="L141" s="5">
        <v>6</v>
      </c>
      <c r="M141" s="9">
        <v>31.23</v>
      </c>
      <c r="N141" s="5">
        <v>9</v>
      </c>
      <c r="O141" s="4">
        <f t="shared" si="21"/>
        <v>7</v>
      </c>
      <c r="P141" s="4">
        <f t="shared" si="22"/>
        <v>5</v>
      </c>
      <c r="Q141" s="4">
        <f t="shared" si="23"/>
        <v>7</v>
      </c>
      <c r="R141" s="4">
        <f t="shared" si="24"/>
        <v>6</v>
      </c>
      <c r="S141" s="4">
        <f t="shared" si="25"/>
        <v>9</v>
      </c>
      <c r="T141" s="38">
        <f t="shared" si="26"/>
        <v>23</v>
      </c>
      <c r="U141" s="16"/>
    </row>
    <row r="142" spans="1:21" ht="12.75">
      <c r="A142" s="15">
        <v>13</v>
      </c>
      <c r="B142" s="16" t="s">
        <v>140</v>
      </c>
      <c r="C142" s="4">
        <v>2008</v>
      </c>
      <c r="D142" s="18" t="s">
        <v>37</v>
      </c>
      <c r="E142" s="24">
        <v>9.4</v>
      </c>
      <c r="F142" s="5">
        <v>7</v>
      </c>
      <c r="G142" s="9">
        <v>2</v>
      </c>
      <c r="H142" s="5">
        <v>2</v>
      </c>
      <c r="I142" s="9">
        <v>16.11</v>
      </c>
      <c r="J142" s="5">
        <v>8</v>
      </c>
      <c r="K142" s="33">
        <v>13</v>
      </c>
      <c r="L142" s="5">
        <v>6</v>
      </c>
      <c r="M142" s="9">
        <v>33.62</v>
      </c>
      <c r="N142" s="5">
        <v>8</v>
      </c>
      <c r="O142" s="4">
        <f t="shared" si="21"/>
        <v>7</v>
      </c>
      <c r="P142" s="4">
        <f t="shared" si="22"/>
        <v>2</v>
      </c>
      <c r="Q142" s="4">
        <f t="shared" si="23"/>
        <v>8</v>
      </c>
      <c r="R142" s="4">
        <f t="shared" si="24"/>
        <v>6</v>
      </c>
      <c r="S142" s="4">
        <f t="shared" si="25"/>
        <v>8</v>
      </c>
      <c r="T142" s="38">
        <f t="shared" si="26"/>
        <v>23</v>
      </c>
      <c r="U142" s="16"/>
    </row>
    <row r="143" spans="1:21" ht="12.75">
      <c r="A143" s="15">
        <v>14</v>
      </c>
      <c r="B143" s="16" t="s">
        <v>141</v>
      </c>
      <c r="C143" s="4">
        <v>2008</v>
      </c>
      <c r="D143" s="13" t="s">
        <v>3</v>
      </c>
      <c r="E143" s="24">
        <v>10.1</v>
      </c>
      <c r="F143" s="5">
        <v>4</v>
      </c>
      <c r="G143" s="9">
        <v>2.3</v>
      </c>
      <c r="H143" s="5">
        <v>4</v>
      </c>
      <c r="I143" s="9">
        <v>15.26</v>
      </c>
      <c r="J143" s="5">
        <v>7</v>
      </c>
      <c r="K143" s="33">
        <v>8</v>
      </c>
      <c r="L143" s="5">
        <v>4</v>
      </c>
      <c r="M143" s="9">
        <v>34.08</v>
      </c>
      <c r="N143" s="5">
        <v>7</v>
      </c>
      <c r="O143" s="4">
        <f t="shared" si="21"/>
        <v>4</v>
      </c>
      <c r="P143" s="4">
        <f t="shared" si="22"/>
        <v>4</v>
      </c>
      <c r="Q143" s="4">
        <f t="shared" si="23"/>
        <v>7</v>
      </c>
      <c r="R143" s="4">
        <f t="shared" si="24"/>
        <v>4</v>
      </c>
      <c r="S143" s="4">
        <f t="shared" si="25"/>
        <v>7</v>
      </c>
      <c r="T143" s="38">
        <f t="shared" si="26"/>
        <v>18</v>
      </c>
      <c r="U143" s="16"/>
    </row>
    <row r="144" spans="1:21" ht="12.75">
      <c r="A144" s="15">
        <v>15</v>
      </c>
      <c r="B144" s="16" t="s">
        <v>142</v>
      </c>
      <c r="C144" s="4">
        <v>2007</v>
      </c>
      <c r="D144" s="13" t="s">
        <v>13</v>
      </c>
      <c r="E144" s="24">
        <v>10.1</v>
      </c>
      <c r="F144" s="5">
        <v>4</v>
      </c>
      <c r="G144" s="9">
        <v>2.18</v>
      </c>
      <c r="H144" s="5">
        <v>3</v>
      </c>
      <c r="I144" s="9">
        <v>11.19</v>
      </c>
      <c r="J144" s="5">
        <v>4</v>
      </c>
      <c r="K144" s="33">
        <v>15</v>
      </c>
      <c r="L144" s="5">
        <v>7</v>
      </c>
      <c r="M144" s="9">
        <v>35.1</v>
      </c>
      <c r="N144" s="5">
        <v>5</v>
      </c>
      <c r="O144" s="4">
        <f t="shared" si="21"/>
        <v>4</v>
      </c>
      <c r="P144" s="4">
        <f t="shared" si="22"/>
        <v>3</v>
      </c>
      <c r="Q144" s="4">
        <f t="shared" si="23"/>
        <v>4</v>
      </c>
      <c r="R144" s="4">
        <f t="shared" si="24"/>
        <v>7</v>
      </c>
      <c r="S144" s="4">
        <f t="shared" si="25"/>
        <v>5</v>
      </c>
      <c r="T144" s="38">
        <f t="shared" si="26"/>
        <v>16</v>
      </c>
      <c r="U144" s="16"/>
    </row>
    <row r="145" spans="1:21" ht="12.75">
      <c r="A145" s="15">
        <v>16</v>
      </c>
      <c r="B145" s="16" t="s">
        <v>143</v>
      </c>
      <c r="C145" s="4">
        <v>2008</v>
      </c>
      <c r="D145" s="13" t="s">
        <v>3</v>
      </c>
      <c r="E145" s="24">
        <v>10.1</v>
      </c>
      <c r="F145" s="5">
        <v>4</v>
      </c>
      <c r="G145" s="9">
        <v>2.42</v>
      </c>
      <c r="H145" s="5">
        <v>5</v>
      </c>
      <c r="I145" s="9">
        <v>11.95</v>
      </c>
      <c r="J145" s="5">
        <v>5</v>
      </c>
      <c r="K145" s="33">
        <v>9</v>
      </c>
      <c r="L145" s="5">
        <v>4</v>
      </c>
      <c r="M145" s="9">
        <v>35.44</v>
      </c>
      <c r="N145" s="5">
        <v>4</v>
      </c>
      <c r="O145" s="4">
        <f t="shared" si="21"/>
        <v>4</v>
      </c>
      <c r="P145" s="4">
        <f t="shared" si="22"/>
        <v>5</v>
      </c>
      <c r="Q145" s="4">
        <f t="shared" si="23"/>
        <v>5</v>
      </c>
      <c r="R145" s="4">
        <f t="shared" si="24"/>
        <v>4</v>
      </c>
      <c r="S145" s="4">
        <f t="shared" si="25"/>
        <v>4</v>
      </c>
      <c r="T145" s="38">
        <f t="shared" si="26"/>
        <v>14</v>
      </c>
      <c r="U145" s="16"/>
    </row>
  </sheetData>
  <sheetProtection/>
  <autoFilter ref="D1:D145"/>
  <mergeCells count="22">
    <mergeCell ref="E128:F128"/>
    <mergeCell ref="K128:L128"/>
    <mergeCell ref="E100:F100"/>
    <mergeCell ref="K100:L100"/>
    <mergeCell ref="I100:J100"/>
    <mergeCell ref="M128:N128"/>
    <mergeCell ref="M41:N41"/>
    <mergeCell ref="G41:H41"/>
    <mergeCell ref="G128:H128"/>
    <mergeCell ref="I128:J128"/>
    <mergeCell ref="M9:N9"/>
    <mergeCell ref="K9:L9"/>
    <mergeCell ref="M100:N100"/>
    <mergeCell ref="G100:H100"/>
    <mergeCell ref="A7:S8"/>
    <mergeCell ref="A9:D10"/>
    <mergeCell ref="E9:F9"/>
    <mergeCell ref="I9:J9"/>
    <mergeCell ref="G9:H9"/>
    <mergeCell ref="E41:F41"/>
    <mergeCell ref="I41:J41"/>
    <mergeCell ref="K41:L4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2"/>
  <rowBreaks count="3" manualBreakCount="3">
    <brk id="38" max="255" man="1"/>
    <brk id="94" max="255" man="1"/>
    <brk id="1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Rudi</cp:lastModifiedBy>
  <cp:lastPrinted>2016-05-01T22:21:54Z</cp:lastPrinted>
  <dcterms:created xsi:type="dcterms:W3CDTF">1996-11-05T10:16:36Z</dcterms:created>
  <dcterms:modified xsi:type="dcterms:W3CDTF">2016-07-13T10:09:44Z</dcterms:modified>
  <cp:category/>
  <cp:version/>
  <cp:contentType/>
  <cp:contentStatus/>
</cp:coreProperties>
</file>